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drawings/drawing6.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comments1.xml" ContentType="application/vnd.openxmlformats-officedocument.spreadsheetml.comments+xml"/>
  <Override PartName="/xl/worksheets/sheet17.xml" ContentType="application/vnd.openxmlformats-officedocument.spreadsheetml.worksheet+xml"/>
  <Override PartName="/xl/drawings/drawing8.xml" ContentType="application/vnd.openxmlformats-officedocument.drawing+xml"/>
  <Override PartName="/xl/comments2.xml" ContentType="application/vnd.openxmlformats-officedocument.spreadsheetml.comments+xml"/>
  <Override PartName="/xl/worksheets/sheet18.xml" ContentType="application/vnd.openxmlformats-officedocument.spreadsheetml.worksheet+xml"/>
  <Override PartName="/xl/drawings/drawing9.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tabRatio="771" firstSheet="15" activeTab="16"/>
  </bookViews>
  <sheets>
    <sheet name="リスト" sheetId="68" state="hidden"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 name="法人計" sheetId="3" r:id="rId16"/>
    <sheet name="個票1" sheetId="1" r:id="rId17"/>
    <sheet name="個票ダミー" sheetId="4" r:id="rId18"/>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6" hidden="1">個票1!$A$10:$G$15</definedName>
    <definedName name="_xlnm._FilterDatabase" localSheetId="17" hidden="1">個票ダミー!$A$9:$G$14</definedName>
    <definedName name="_xlnm._FilterDatabase" localSheetId="1" hidden="1">'別紙2（案２）'!$A$7:$N$22</definedName>
    <definedName name="_xlnm._FilterDatabase" localSheetId="12" hidden="1">'補助率・係数'!$A$2:$F$62</definedName>
    <definedName name="_xlnm._FilterDatabase" localSheetId="15" hidden="1">法人計!$A$9:$G$14</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16">個票1!$A$1:$G$17</definedName>
    <definedName name="_xlnm.Print_Area" localSheetId="17">個票ダミー!$A$1:$H$16</definedName>
    <definedName name="_xlnm.Print_Area" localSheetId="10">第6号様式!$B$1:$N$26</definedName>
    <definedName name="_xlnm.Print_Area" localSheetId="1">'別紙2（案２）'!$B$1:$L$25</definedName>
    <definedName name="_xlnm.Print_Area" localSheetId="15">法人計!$A$1:$G$16</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6">個票1!$7:$10</definedName>
    <definedName name="_xlnm.Print_Titles" localSheetId="17">個票ダミー!$7:$9</definedName>
    <definedName name="_xlnm.Print_Titles" localSheetId="1">'別紙2（案２）'!$5:$7</definedName>
    <definedName name="_xlnm.Print_Titles" localSheetId="15">法人計!$7:$9</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45621"/>
</workbook>
</file>

<file path=xl/comments1.xml><?xml version="1.0" encoding="utf-8"?>
<comments xmlns="http://schemas.openxmlformats.org/spreadsheetml/2006/main">
  <authors>
    <author>伊藤　陽子</author>
  </authors>
  <commentList>
    <comment ref="C4" authorId="0">
      <text>
        <r>
          <rPr>
            <b/>
            <sz val="11"/>
            <color rgb="FFFF0000"/>
            <rFont val="ＭＳ Ｐゴシック"/>
          </rPr>
          <t xml:space="preserve">このシートは自動集計されます。表示内容に誤りがないことを確認し、法人名を記載してください。
</t>
        </r>
      </text>
    </comment>
  </commentList>
</comments>
</file>

<file path=xl/comments2.xml><?xml version="1.0" encoding="utf-8"?>
<comments xmlns="http://schemas.openxmlformats.org/spreadsheetml/2006/main">
  <authors>
    <author>伊藤　陽子</author>
  </authors>
  <commentList>
    <comment ref="C4" authorId="0">
      <text>
        <r>
          <rPr>
            <b/>
            <sz val="14"/>
            <color rgb="FFFF0000"/>
            <rFont val="ＭＳ Ｐゴシック"/>
          </rPr>
          <t xml:space="preserve">複数事業所分の実績報告を行う場合は、「個票1」シートをコピーして、「個票１」と「個票ダミー」の間に追加し、「個票2」「個票3」とシート名をつけてください。
個票ダミーの後ろにシートを追加した場合は、「法人計」シートの自動集計が正確に行われないので注意してください。
</t>
        </r>
      </text>
    </comment>
  </commentList>
</comments>
</file>

<file path=xl/comments3.xml><?xml version="1.0" encoding="utf-8"?>
<comments xmlns="http://schemas.openxmlformats.org/spreadsheetml/2006/main">
  <authors>
    <author>伊藤　陽子</author>
  </authors>
  <commentList>
    <comment ref="C4" authorId="0">
      <text>
        <r>
          <rPr>
            <b/>
            <sz val="14"/>
            <color rgb="FFFF0000"/>
            <rFont val="ＭＳ Ｐゴシック"/>
          </rPr>
          <t xml:space="preserve">複数事業所分の実績報告を行う場合は、「個票1」シートをコピーして、「個票１」と「個票ダミー」の間に追加し、「個票2」「個票3」とシート名をつけてください。
個票ダミーの後ろにシートを追加した場合は、「法人計」シートの自動集計が正確に行われないので注意してください。
</t>
        </r>
      </text>
    </comment>
  </commentList>
</comments>
</file>

<file path=xl/sharedStrings.xml><?xml version="1.0" encoding="utf-8"?>
<sst xmlns:r="http://schemas.openxmlformats.org/officeDocument/2006/relationships" xmlns="http://schemas.openxmlformats.org/spreadsheetml/2006/main" count="596" uniqueCount="596">
  <si>
    <t>救急医療情報センター_広域災害・救急医療情報システム_運営事業</t>
  </si>
  <si>
    <t>調整方法
調整係数等</t>
  </si>
  <si>
    <t>別表の第２欄に定める基準額　　　</t>
  </si>
  <si>
    <t>（Ｃ）</t>
  </si>
  <si>
    <t>事業区分</t>
    <rPh sb="0" eb="2">
      <t>ジギョウ</t>
    </rPh>
    <rPh sb="2" eb="3">
      <t>ク</t>
    </rPh>
    <rPh sb="3" eb="4">
      <t>ブン</t>
    </rPh>
    <phoneticPr fontId="2"/>
  </si>
  <si>
    <t>(G)</t>
  </si>
  <si>
    <t>アスベスト対策事業</t>
    <rPh sb="5" eb="7">
      <t>タイサク</t>
    </rPh>
    <rPh sb="7" eb="9">
      <t>ジギョウ</t>
    </rPh>
    <phoneticPr fontId="2"/>
  </si>
  <si>
    <t>収入済額</t>
    <rPh sb="0" eb="2">
      <t>シュウニュウ</t>
    </rPh>
    <rPh sb="2" eb="3">
      <t>ズ</t>
    </rPh>
    <rPh sb="3" eb="4">
      <t>ガク</t>
    </rPh>
    <phoneticPr fontId="2"/>
  </si>
  <si>
    <t>第５号様式</t>
  </si>
  <si>
    <t>④在宅サービス事業所における環境整備への助成事業</t>
  </si>
  <si>
    <t>消費税及び地方消費税に係る仕入控除税額報告書</t>
  </si>
  <si>
    <t>円</t>
    <rPh sb="0" eb="1">
      <t>エン</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</si>
  <si>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</si>
  <si>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支出済額</t>
    <rPh sb="0" eb="2">
      <t>シシュツ</t>
    </rPh>
    <rPh sb="2" eb="3">
      <t>ズ</t>
    </rPh>
    <phoneticPr fontId="2"/>
  </si>
  <si>
    <t>厚生労働大臣　　殿</t>
  </si>
  <si>
    <t>施設の設置主体</t>
    <rPh sb="0" eb="2">
      <t>シセツ</t>
    </rPh>
    <rPh sb="3" eb="5">
      <t>セッチ</t>
    </rPh>
    <rPh sb="5" eb="7">
      <t>シュタイ</t>
    </rPh>
    <phoneticPr fontId="2"/>
  </si>
  <si>
    <t>（別紙１）</t>
    <rPh sb="1" eb="3">
      <t>ベッシ</t>
    </rPh>
    <phoneticPr fontId="2"/>
  </si>
  <si>
    <t>B</t>
  </si>
  <si>
    <t>I=MIN(Y,G,C)</t>
  </si>
  <si>
    <t>（作成要領）</t>
    <rPh sb="1" eb="3">
      <t>サクセイ</t>
    </rPh>
    <rPh sb="3" eb="5">
      <t>ヨウリョウ</t>
    </rPh>
    <phoneticPr fontId="2"/>
  </si>
  <si>
    <t>金　　　　　　　　円</t>
  </si>
  <si>
    <t>徳島県</t>
  </si>
  <si>
    <t>地　方　公　共　団　体</t>
    <rPh sb="0" eb="1">
      <t>チ</t>
    </rPh>
    <rPh sb="2" eb="3">
      <t>カタ</t>
    </rPh>
    <rPh sb="4" eb="5">
      <t>コウ</t>
    </rPh>
    <rPh sb="6" eb="7">
      <t>トモ</t>
    </rPh>
    <rPh sb="8" eb="9">
      <t>ダン</t>
    </rPh>
    <rPh sb="10" eb="11">
      <t>カラダ</t>
    </rPh>
    <phoneticPr fontId="2"/>
  </si>
  <si>
    <t>事業分類</t>
    <rPh sb="0" eb="2">
      <t>ジギョウ</t>
    </rPh>
    <rPh sb="2" eb="4">
      <t>ブンルイ</t>
    </rPh>
    <phoneticPr fontId="2"/>
  </si>
  <si>
    <t>小児救急医療拠点病院設備整備事業</t>
  </si>
  <si>
    <t>番　　　　　号</t>
  </si>
  <si>
    <t>看護職員就業相談員派遣面接相談事業</t>
  </si>
  <si>
    <t>手術台等</t>
    <rPh sb="0" eb="3">
      <t>シュジュツダイ</t>
    </rPh>
    <rPh sb="3" eb="4">
      <t>トウ</t>
    </rPh>
    <phoneticPr fontId="2"/>
  </si>
  <si>
    <t>年　　月　　日</t>
  </si>
  <si>
    <t>_２_ウ_ＮＩＣＵ等長期入院児支援事業_ア_地域療育支援施設運営事業_イ_日中一時支援事業</t>
  </si>
  <si>
    <t>厚生労働大臣　殿</t>
  </si>
  <si>
    <t>W=MIN(V,G)</t>
  </si>
  <si>
    <t>合　　計</t>
    <rPh sb="0" eb="1">
      <t>ゴウ</t>
    </rPh>
    <rPh sb="3" eb="4">
      <t>ケイ</t>
    </rPh>
    <phoneticPr fontId="2"/>
  </si>
  <si>
    <t>キ　４の（７）のオの（ウ）の事業</t>
  </si>
  <si>
    <t>　１　事業区分及び施設の名称</t>
  </si>
  <si>
    <t>（イ）都道府県が補助する事業</t>
  </si>
  <si>
    <t>(D)</t>
  </si>
  <si>
    <t>(C)</t>
  </si>
  <si>
    <t>備　考</t>
    <rPh sb="0" eb="1">
      <t>ソナエ</t>
    </rPh>
    <rPh sb="2" eb="3">
      <t>コウ</t>
    </rPh>
    <phoneticPr fontId="2"/>
  </si>
  <si>
    <t>選定額</t>
    <rPh sb="0" eb="1">
      <t>セン</t>
    </rPh>
    <rPh sb="1" eb="2">
      <t>サダム</t>
    </rPh>
    <rPh sb="2" eb="3">
      <t>ガク</t>
    </rPh>
    <phoneticPr fontId="2"/>
  </si>
  <si>
    <t>別紙２</t>
    <rPh sb="0" eb="2">
      <t>ベッシ</t>
    </rPh>
    <phoneticPr fontId="2"/>
  </si>
  <si>
    <t>看護職員確保対策事業</t>
  </si>
  <si>
    <t>総事業費から寄付金その他収入額を控除した額　</t>
    <rPh sb="6" eb="7">
      <t>ヤドリキ</t>
    </rPh>
    <rPh sb="7" eb="8">
      <t>フ</t>
    </rPh>
    <rPh sb="8" eb="9">
      <t>キン</t>
    </rPh>
    <rPh sb="11" eb="12">
      <t>ホカ</t>
    </rPh>
    <phoneticPr fontId="2"/>
  </si>
  <si>
    <t>I=W*H</t>
  </si>
  <si>
    <t>交付決定額</t>
    <rPh sb="0" eb="2">
      <t>コウフ</t>
    </rPh>
    <rPh sb="2" eb="4">
      <t>ケッテイ</t>
    </rPh>
    <rPh sb="4" eb="5">
      <t>ガク</t>
    </rPh>
    <phoneticPr fontId="2"/>
  </si>
  <si>
    <t>記</t>
  </si>
  <si>
    <t>（別紙２）</t>
    <rPh sb="1" eb="3">
      <t>ベッシ</t>
    </rPh>
    <phoneticPr fontId="2"/>
  </si>
  <si>
    <t>④　４の（１）のク、ケ及びコの事業</t>
  </si>
  <si>
    <t>外国人看護師候補者就労研修支援事業</t>
  </si>
  <si>
    <t xml:space="preserve">  </t>
  </si>
  <si>
    <t>（J)</t>
  </si>
  <si>
    <t>埼玉県</t>
  </si>
  <si>
    <t>イ　市町村（特別区及び地方公共団体の組合を含む。以下同じ。）が実施する事業、又は都道府県、市町村以外の者が実施する事業に対し市町村が行う補助事業に対して都道府県が補助する事業</t>
  </si>
  <si>
    <t>地域療育支援施設設備整備事業</t>
  </si>
  <si>
    <t>相　当　額</t>
    <rPh sb="0" eb="1">
      <t>ソウ</t>
    </rPh>
    <rPh sb="2" eb="3">
      <t>トウ</t>
    </rPh>
    <rPh sb="4" eb="5">
      <t>ガク</t>
    </rPh>
    <phoneticPr fontId="2"/>
  </si>
  <si>
    <t>４　添付書類</t>
  </si>
  <si>
    <t>１　精　算　額</t>
  </si>
  <si>
    <t>I=MIN(D,E)</t>
  </si>
  <si>
    <t>イ　都道府県が補助する事業</t>
  </si>
  <si>
    <t>①　外国人看護師候補者就労研修支援事業</t>
  </si>
  <si>
    <t>市町村
補助額</t>
    <rPh sb="0" eb="3">
      <t>シチョウソン</t>
    </rPh>
    <phoneticPr fontId="2"/>
  </si>
  <si>
    <t>救急・周産期医療情報システム機能強化事業</t>
  </si>
  <si>
    <t>３　医療提供体制推進事業費補助金精算額算出内訳</t>
  </si>
  <si>
    <t>三重県</t>
  </si>
  <si>
    <t>アスベスト除去等整備促進事業</t>
  </si>
  <si>
    <t>・総事業費及び寄付金その他収入額を証する資料</t>
  </si>
  <si>
    <t>定額</t>
    <rPh sb="0" eb="2">
      <t>テイガク</t>
    </rPh>
    <phoneticPr fontId="2"/>
  </si>
  <si>
    <t xml:space="preserve">
別表2の第6欄に定める補助率又は別表3の第4欄に定める係数b
</t>
    <rPh sb="9" eb="10">
      <t>サダ</t>
    </rPh>
    <rPh sb="12" eb="15">
      <t>ホジョリツ</t>
    </rPh>
    <rPh sb="15" eb="16">
      <t>マタ</t>
    </rPh>
    <phoneticPr fontId="2"/>
  </si>
  <si>
    <t>j</t>
  </si>
  <si>
    <t>　２　「地方公共団体」の「科目」は、歳入にあっては、款、項、目、節を、歳出にあっては、款、項、目をそれぞれ記入すること。なお、歳出については、前記１の額に対応する経費</t>
  </si>
  <si>
    <t>殿</t>
  </si>
  <si>
    <t>　（目）医療提供体制推進</t>
    <rPh sb="2" eb="3">
      <t>モク</t>
    </rPh>
    <rPh sb="4" eb="6">
      <t>イリョウ</t>
    </rPh>
    <rPh sb="6" eb="8">
      <t>テイキョウ</t>
    </rPh>
    <rPh sb="8" eb="10">
      <t>タイセイ</t>
    </rPh>
    <rPh sb="10" eb="12">
      <t>スイシン</t>
    </rPh>
    <phoneticPr fontId="2"/>
  </si>
  <si>
    <t>（K)</t>
  </si>
  <si>
    <t>新型コロナウイルス感染症患者の入院医療機関の設備整備支援</t>
  </si>
  <si>
    <t>(A)</t>
  </si>
  <si>
    <t>(B)</t>
  </si>
  <si>
    <t>別表２の第１欄に定める事業分類</t>
  </si>
  <si>
    <t>基幹災害拠点病院設備整備事業</t>
  </si>
  <si>
    <t>(E)</t>
  </si>
  <si>
    <t>（４）　</t>
  </si>
  <si>
    <t>　　　事業費補助金</t>
    <rPh sb="3" eb="6">
      <t>ジギョウヒ</t>
    </rPh>
    <rPh sb="6" eb="9">
      <t>ホジョキン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</si>
  <si>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</si>
  <si>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（１）⑥　イ</t>
  </si>
  <si>
    <t>（２）ウ　ＮＩＣＵ等長期入院児支援事業（イ）日中一時支援事業</t>
  </si>
  <si>
    <t>うち補助金</t>
    <rPh sb="2" eb="5">
      <t>ホジョキン</t>
    </rPh>
    <phoneticPr fontId="2"/>
  </si>
  <si>
    <t>人工腎臓装置</t>
    <rPh sb="0" eb="2">
      <t>ジンコウ</t>
    </rPh>
    <rPh sb="2" eb="4">
      <t>ジンゾウ</t>
    </rPh>
    <rPh sb="4" eb="6">
      <t>ソウチ</t>
    </rPh>
    <phoneticPr fontId="2"/>
  </si>
  <si>
    <t>科　目</t>
    <rPh sb="0" eb="1">
      <t>カ</t>
    </rPh>
    <rPh sb="2" eb="3">
      <t>メ</t>
    </rPh>
    <phoneticPr fontId="2"/>
  </si>
  <si>
    <t>長崎県</t>
  </si>
  <si>
    <t>消毒等に係る経費
（上限額600,000円）</t>
    <rPh sb="0" eb="2">
      <t>ショウドク</t>
    </rPh>
    <rPh sb="2" eb="3">
      <t>トウ</t>
    </rPh>
    <rPh sb="4" eb="5">
      <t>カカ</t>
    </rPh>
    <rPh sb="6" eb="8">
      <t>ケイヒ</t>
    </rPh>
    <rPh sb="10" eb="13">
      <t>ジョウゲンガク</t>
    </rPh>
    <rPh sb="20" eb="21">
      <t>エン</t>
    </rPh>
    <phoneticPr fontId="2"/>
  </si>
  <si>
    <t>地域医療対策事業</t>
  </si>
  <si>
    <t>群馬県</t>
  </si>
  <si>
    <t>予算現額</t>
    <rPh sb="0" eb="2">
      <t>ヨサン</t>
    </rPh>
    <rPh sb="2" eb="3">
      <t>ウツツ</t>
    </rPh>
    <rPh sb="3" eb="4">
      <t>ガク</t>
    </rPh>
    <phoneticPr fontId="2"/>
  </si>
  <si>
    <t>の　　額</t>
  </si>
  <si>
    <t>ＮＢＣ災害・テロ対策設用医療機器等</t>
    <rPh sb="11" eb="12">
      <t>ヨウ</t>
    </rPh>
    <rPh sb="12" eb="14">
      <t>イリョウ</t>
    </rPh>
    <rPh sb="14" eb="16">
      <t>キキ</t>
    </rPh>
    <rPh sb="16" eb="17">
      <t>トウ</t>
    </rPh>
    <phoneticPr fontId="2"/>
  </si>
  <si>
    <t>_７_オ_オ_災害拠点精神科病院設備等整備事業</t>
  </si>
  <si>
    <t>感染症対策専門家派遣等事業</t>
  </si>
  <si>
    <t>翌年度繰越額</t>
    <rPh sb="0" eb="3">
      <t>ヨクネンド</t>
    </rPh>
    <rPh sb="3" eb="4">
      <t>ク</t>
    </rPh>
    <rPh sb="4" eb="5">
      <t>コ</t>
    </rPh>
    <rPh sb="5" eb="6">
      <t>ガク</t>
    </rPh>
    <phoneticPr fontId="2"/>
  </si>
  <si>
    <t>航空搬送拠点臨時医療施設設備整備事業</t>
  </si>
  <si>
    <t>　</t>
  </si>
  <si>
    <t>予算現額</t>
  </si>
  <si>
    <t>①　４の（２）のアの事業</t>
  </si>
  <si>
    <t>医療提供体制設備整備事業</t>
  </si>
  <si>
    <t>交付決定</t>
    <rPh sb="0" eb="2">
      <t>コウフ</t>
    </rPh>
    <rPh sb="2" eb="4">
      <t>ケッテイ</t>
    </rPh>
    <phoneticPr fontId="2"/>
  </si>
  <si>
    <t>国</t>
    <rPh sb="0" eb="1">
      <t>クニ</t>
    </rPh>
    <phoneticPr fontId="2"/>
  </si>
  <si>
    <t>別表２の第３欄に定める種目</t>
    <rPh sb="11" eb="13">
      <t>シュモク</t>
    </rPh>
    <phoneticPr fontId="2"/>
  </si>
  <si>
    <t>別紙１</t>
    <rPh sb="0" eb="2">
      <t>ベッシ</t>
    </rPh>
    <phoneticPr fontId="2"/>
  </si>
  <si>
    <t>（７）カ　ア</t>
  </si>
  <si>
    <t>都道府県知事又は広域連合長</t>
    <rPh sb="6" eb="7">
      <t>マタ</t>
    </rPh>
    <phoneticPr fontId="2"/>
  </si>
  <si>
    <t>鹿児島県</t>
  </si>
  <si>
    <t>別表２の第２欄に定める事業区分</t>
  </si>
  <si>
    <t>救命救急センター</t>
    <rPh sb="0" eb="2">
      <t>キュウメイ</t>
    </rPh>
    <rPh sb="2" eb="4">
      <t>キュウキュウ</t>
    </rPh>
    <phoneticPr fontId="2"/>
  </si>
  <si>
    <t>総事業費（略</t>
  </si>
  <si>
    <t>救急医療対策事業</t>
  </si>
  <si>
    <t>周産期医療対策事業等</t>
  </si>
  <si>
    <t>歯科保健医療対策事業</t>
  </si>
  <si>
    <t>院内感染地域支援ネットワーク事業</t>
  </si>
  <si>
    <t>法人名</t>
    <rPh sb="0" eb="2">
      <t>ホウジン</t>
    </rPh>
    <rPh sb="2" eb="3">
      <t>メイ</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</si>
  <si>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</si>
  <si>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</si>
  <si>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（８）　イ</t>
  </si>
  <si>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</si>
  <si>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</si>
  <si>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_７_ウ_ウ_地域療育支援施設設備整備事業</t>
  </si>
  <si>
    <t>医師派遣日数
（１日単位）</t>
    <rPh sb="0" eb="2">
      <t>イシ</t>
    </rPh>
    <rPh sb="2" eb="4">
      <t>ハケン</t>
    </rPh>
    <rPh sb="4" eb="6">
      <t>ニッスウ</t>
    </rPh>
    <rPh sb="9" eb="10">
      <t>ニチ</t>
    </rPh>
    <rPh sb="10" eb="12">
      <t>タンイ</t>
    </rPh>
    <phoneticPr fontId="2"/>
  </si>
  <si>
    <t>麻酔科医配置加算</t>
    <rPh sb="0" eb="3">
      <t>マスイカ</t>
    </rPh>
    <rPh sb="3" eb="4">
      <t>イ</t>
    </rPh>
    <rPh sb="4" eb="6">
      <t>ハイチ</t>
    </rPh>
    <rPh sb="6" eb="8">
      <t>カサン</t>
    </rPh>
    <phoneticPr fontId="2"/>
  </si>
  <si>
    <t>島根県</t>
  </si>
  <si>
    <t>医療機器</t>
    <rPh sb="0" eb="2">
      <t>イリョウ</t>
    </rPh>
    <rPh sb="2" eb="4">
      <t>キキ</t>
    </rPh>
    <phoneticPr fontId="2"/>
  </si>
  <si>
    <t>心電図受信装置</t>
    <rPh sb="0" eb="3">
      <t>シンデンズ</t>
    </rPh>
    <rPh sb="3" eb="5">
      <t>ジュシン</t>
    </rPh>
    <rPh sb="5" eb="7">
      <t>ソウチ</t>
    </rPh>
    <phoneticPr fontId="2"/>
  </si>
  <si>
    <t>_１_ケ_救急医療情報センター_広域災害・救急医療情報システム_運営事業</t>
  </si>
  <si>
    <t>ドクターカー</t>
  </si>
  <si>
    <t>救命救急センター設備整備事業</t>
  </si>
  <si>
    <t>事業区分（別表２の第２欄）</t>
  </si>
  <si>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</si>
  <si>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</si>
  <si>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_５_院内感染地域支援ネットワ_ク事業</t>
  </si>
  <si>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</si>
  <si>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</si>
  <si>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</si>
  <si>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（比較）</t>
  </si>
  <si>
    <t>共同利用高額医療機器</t>
    <rPh sb="0" eb="2">
      <t>キョウドウ</t>
    </rPh>
    <rPh sb="2" eb="4">
      <t>リヨウ</t>
    </rPh>
    <rPh sb="4" eb="6">
      <t>コウガク</t>
    </rPh>
    <rPh sb="6" eb="8">
      <t>イリョウ</t>
    </rPh>
    <rPh sb="8" eb="10">
      <t>キキ</t>
    </rPh>
    <phoneticPr fontId="2"/>
  </si>
  <si>
    <t>　１　「国」の「交付決定の額」は、交付決定通知書の交付決定の額を記入すること。</t>
  </si>
  <si>
    <t>都道府県補助額</t>
  </si>
  <si>
    <t>医療機器等</t>
    <rPh sb="0" eb="2">
      <t>イリョウ</t>
    </rPh>
    <rPh sb="2" eb="4">
      <t>キキ</t>
    </rPh>
    <rPh sb="4" eb="5">
      <t>トウ</t>
    </rPh>
    <phoneticPr fontId="2"/>
  </si>
  <si>
    <t>ＮＢＣ災害・テロ対策設備整備事業</t>
  </si>
  <si>
    <t>宮城県</t>
  </si>
  <si>
    <t>初度設備</t>
    <rPh sb="0" eb="2">
      <t>ショド</t>
    </rPh>
    <rPh sb="2" eb="4">
      <t>セツビ</t>
    </rPh>
    <phoneticPr fontId="2"/>
  </si>
  <si>
    <t>（５）院内感染地域支援ネットワ－ク事業</t>
  </si>
  <si>
    <t>I=D*H</t>
  </si>
  <si>
    <t>検査機器</t>
    <rPh sb="0" eb="2">
      <t>ケンサ</t>
    </rPh>
    <rPh sb="2" eb="4">
      <t>キキ</t>
    </rPh>
    <phoneticPr fontId="2"/>
  </si>
  <si>
    <t>ダミー（ＶＬＯＯＫＵＰ用）</t>
    <rPh sb="11" eb="12">
      <t>ヨウ</t>
    </rPh>
    <phoneticPr fontId="2"/>
  </si>
  <si>
    <t>ワゴン車等</t>
    <rPh sb="3" eb="4">
      <t>シャ</t>
    </rPh>
    <rPh sb="4" eb="5">
      <t>トウ</t>
    </rPh>
    <phoneticPr fontId="2"/>
  </si>
  <si>
    <t>救命救急センター運営事業</t>
  </si>
  <si>
    <t>休日夜間急患センター設備整備事業</t>
  </si>
  <si>
    <t>第４号様式</t>
  </si>
  <si>
    <t>係数ｂ</t>
  </si>
  <si>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</si>
  <si>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ダミー２（名前の定義用）</t>
    <rPh sb="5" eb="7">
      <t>ナマエ</t>
    </rPh>
    <rPh sb="8" eb="10">
      <t>テイギ</t>
    </rPh>
    <rPh sb="10" eb="11">
      <t>ヨウ</t>
    </rPh>
    <phoneticPr fontId="2"/>
  </si>
  <si>
    <t>小児初期救急センター運営事業</t>
  </si>
  <si>
    <t>（８）　ア</t>
  </si>
  <si>
    <t>周産期医療対策事業</t>
  </si>
  <si>
    <t>係数ａ（別表３の第３欄）</t>
    <rPh sb="0" eb="2">
      <t>ケイスウ</t>
    </rPh>
    <rPh sb="4" eb="6">
      <t>ベッピョウ</t>
    </rPh>
    <rPh sb="8" eb="9">
      <t>ダイ</t>
    </rPh>
    <rPh sb="10" eb="11">
      <t>ラン</t>
    </rPh>
    <phoneticPr fontId="2"/>
  </si>
  <si>
    <t>共同利用型病院運営事業</t>
  </si>
  <si>
    <t>周産期母子医療センター運営事業</t>
  </si>
  <si>
    <t>　　　年　　月　　日厚生労働省発医政    第  号により交付決定を受けた　　　　年度医療提供体制推進事業費補助金に係る消費税及び地方消費税に係る仕入控除税額については、次のとおり報告する。</t>
  </si>
  <si>
    <t>小児救急遠隔医療設備整備事業</t>
  </si>
  <si>
    <t>ＮＩＣＵ等長期入院児支援事業</t>
  </si>
  <si>
    <t>小児救命救急センター運営事業</t>
  </si>
  <si>
    <t>（７）ア（カ）小児救急医療拠点病院設備整備事業</t>
  </si>
  <si>
    <t>人工腎臓装置不足地域設備整備事業</t>
  </si>
  <si>
    <t>救急救命士病院実習受入促進事業</t>
  </si>
  <si>
    <t>（７）キ　イ</t>
  </si>
  <si>
    <t>ＨＬＡ検査センター設備整備事業</t>
  </si>
  <si>
    <t>アスベスト対策事業</t>
  </si>
  <si>
    <t>（７）ウ　ア</t>
  </si>
  <si>
    <t>院内感染対策設備整備事業</t>
  </si>
  <si>
    <t>環境調整室設備整備事業</t>
  </si>
  <si>
    <t>（７）エ　共同利用施設設備整備事業（ア）公的医療機関等による共同利用施設</t>
  </si>
  <si>
    <t>別表2の第3欄に定める種目</t>
  </si>
  <si>
    <t>内視鏡訓練施設設備整備事業</t>
  </si>
  <si>
    <t>福岡県</t>
  </si>
  <si>
    <t>医療機関アクセス支援車整備事業</t>
  </si>
  <si>
    <t>W=MIN(V,F)</t>
  </si>
  <si>
    <t>小児初期救急センター設備整備事業</t>
  </si>
  <si>
    <t>_１_ウ_ヘリコプター等添乗医師等確保事業</t>
  </si>
  <si>
    <t>病院群輪番制病院及び共同利用型病院設備整備事業</t>
  </si>
  <si>
    <t>高度救命救急センター設備整備事業</t>
  </si>
  <si>
    <t>補助率（別表２の第６欄）</t>
    <rPh sb="0" eb="3">
      <t>ホジョリツ</t>
    </rPh>
    <phoneticPr fontId="2"/>
  </si>
  <si>
    <t>（作成要領）</t>
  </si>
  <si>
    <t>⑤　４の（１）のエの事業</t>
  </si>
  <si>
    <t>小児集中治療室設備整備事業</t>
  </si>
  <si>
    <t>小児医療施設設備整備事業</t>
  </si>
  <si>
    <t>周産期医療施設設備整備事業</t>
  </si>
  <si>
    <t>_１_ク_自動体外式除細動器_ＡＥＤ_の普及啓発事業</t>
  </si>
  <si>
    <t>地域災害拠点病院設備整備事業</t>
  </si>
  <si>
    <t>地域療育支援施設運営事業</t>
    <rPh sb="0" eb="2">
      <t>チイキ</t>
    </rPh>
    <rPh sb="2" eb="4">
      <t>リョウイク</t>
    </rPh>
    <rPh sb="4" eb="6">
      <t>シエン</t>
    </rPh>
    <rPh sb="6" eb="8">
      <t>シセツ</t>
    </rPh>
    <rPh sb="8" eb="10">
      <t>ウンエイ</t>
    </rPh>
    <rPh sb="10" eb="12">
      <t>ジギョウ</t>
    </rPh>
    <phoneticPr fontId="2"/>
  </si>
  <si>
    <t>（３）ウ　助産師出向支援導入事業</t>
  </si>
  <si>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</si>
  <si>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</si>
  <si>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</si>
  <si>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</si>
  <si>
    <t>種目（別表２の第３欄）</t>
    <rPh sb="0" eb="2">
      <t>シュモク</t>
    </rPh>
    <phoneticPr fontId="2"/>
  </si>
  <si>
    <t>係数b（別表３の第４欄）</t>
    <rPh sb="0" eb="2">
      <t>ケイスウ</t>
    </rPh>
    <phoneticPr fontId="2"/>
  </si>
  <si>
    <t>（ア）都道府県が実施する事業</t>
  </si>
  <si>
    <t>施設（地区又は市町村）の名称</t>
    <rPh sb="0" eb="1">
      <t>シ</t>
    </rPh>
    <rPh sb="1" eb="2">
      <t>セツ</t>
    </rPh>
    <rPh sb="3" eb="5">
      <t>チク</t>
    </rPh>
    <rPh sb="5" eb="6">
      <t>マタ</t>
    </rPh>
    <phoneticPr fontId="2"/>
  </si>
  <si>
    <t>別表2の第4欄に定める基準額　　　</t>
  </si>
  <si>
    <t>（５）　</t>
  </si>
  <si>
    <t>事業者名　　</t>
  </si>
  <si>
    <t>（３）看護職員確保対策事業</t>
  </si>
  <si>
    <t xml:space="preserve">別表2の第5欄に定める対象経費の支出予定額　　 </t>
    <rPh sb="8" eb="9">
      <t>サダ</t>
    </rPh>
    <rPh sb="11" eb="13">
      <t>タイショウ</t>
    </rPh>
    <phoneticPr fontId="2"/>
  </si>
  <si>
    <t>（１）ア　小児初期救急センター運営事業</t>
  </si>
  <si>
    <t>交付額</t>
  </si>
  <si>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</si>
  <si>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</si>
  <si>
    <t>(H)</t>
  </si>
  <si>
    <t>（７）コ　ア</t>
  </si>
  <si>
    <t>（I)</t>
  </si>
  <si>
    <t>（２）③　イ</t>
  </si>
  <si>
    <t>　　　年　　月　　日第　　　号で交付決定を受けた○○○補助金について、交付決定通知により付された条件に基づき、下記のとおり報告する。</t>
  </si>
  <si>
    <t>総事業費</t>
    <rPh sb="0" eb="1">
      <t>ソウ</t>
    </rPh>
    <rPh sb="1" eb="4">
      <t>ジギョウヒ</t>
    </rPh>
    <phoneticPr fontId="2"/>
  </si>
  <si>
    <t>第３号様式</t>
    <rPh sb="0" eb="1">
      <t>ダイ</t>
    </rPh>
    <rPh sb="2" eb="3">
      <t>ゴウ</t>
    </rPh>
    <rPh sb="3" eb="5">
      <t>ヨウシキ</t>
    </rPh>
    <phoneticPr fontId="2"/>
  </si>
  <si>
    <t>（７）オ　</t>
  </si>
  <si>
    <t>第６号様式</t>
  </si>
  <si>
    <t>事業計画の概要</t>
    <rPh sb="0" eb="2">
      <t>ジギョウ</t>
    </rPh>
    <rPh sb="2" eb="4">
      <t>ケイカク</t>
    </rPh>
    <rPh sb="5" eb="7">
      <t>ガイヨウ</t>
    </rPh>
    <phoneticPr fontId="2"/>
  </si>
  <si>
    <t>　４　添付書類
　　記載内容を確認するための書類（確定申告書の写し、課税売上割合等が把握
　できる資料、特定収入の割合を確認できる資料）を添付する。</t>
  </si>
  <si>
    <t>　　　年　　月　　日厚生労働省発医政    第  号をもって交付決定を受けた　　　　年度医療提供体制推進事業費補助金に係る事業実績については、次の関係書類を添えて報告する。</t>
  </si>
  <si>
    <t>・別紙２に掲げる対象経費の支出額を証する資料</t>
    <rPh sb="2" eb="4">
      <t>ベッシ</t>
    </rPh>
    <phoneticPr fontId="2"/>
  </si>
  <si>
    <t xml:space="preserve">別表2の第5欄に定める対象経費の実支出額　　 </t>
    <rPh sb="8" eb="9">
      <t>サダ</t>
    </rPh>
    <rPh sb="11" eb="13">
      <t>タイショウ</t>
    </rPh>
    <rPh sb="16" eb="17">
      <t>ジツ</t>
    </rPh>
    <phoneticPr fontId="2"/>
  </si>
  <si>
    <t>（７）ア（キ）小児集中治療室設備整備事業</t>
  </si>
  <si>
    <t>合計</t>
    <rPh sb="0" eb="2">
      <t>ゴウケイ</t>
    </rPh>
    <phoneticPr fontId="2"/>
  </si>
  <si>
    <t>　２　補助金等に係る予算の執行の適正化に関する法律（昭和３０年法律第１７
　　９号）第１５条の規定による確定額又は事業実績報告による精算額</t>
  </si>
  <si>
    <t>（３）②　</t>
  </si>
  <si>
    <t>（３）ア　外国人看護師候補者就労研修支援事業</t>
  </si>
  <si>
    <t>　３　消費税及び地方消費税の申告により確定した消費税及び地方消費税に係る
　　仕入控除税額（要補助金返還相当額）</t>
  </si>
  <si>
    <t>　３　消費税及び地方消費税の申告により確定した消費税及び地方消費税に係る
　　仕入控除税額（要国庫補助金等返還相当額）</t>
  </si>
  <si>
    <t>イ　４の（７）のアの（ウ）の事業</t>
  </si>
  <si>
    <t>①　４の（１）のアの事業</t>
  </si>
  <si>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</si>
  <si>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</si>
  <si>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</si>
  <si>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e</t>
  </si>
  <si>
    <t>看護師派遣時間数
（１時間単位）</t>
    <rPh sb="0" eb="3">
      <t>カンゴシ</t>
    </rPh>
    <rPh sb="3" eb="5">
      <t>ハケン</t>
    </rPh>
    <rPh sb="5" eb="8">
      <t>ジカンスウ</t>
    </rPh>
    <rPh sb="11" eb="13">
      <t>ジカン</t>
    </rPh>
    <rPh sb="13" eb="15">
      <t>タンイ</t>
    </rPh>
    <phoneticPr fontId="2"/>
  </si>
  <si>
    <t>都道府県
補助額</t>
    <rPh sb="0" eb="4">
      <t>トドウフケン</t>
    </rPh>
    <phoneticPr fontId="2"/>
  </si>
  <si>
    <t>別表3の第3欄に定める係数a</t>
    <rPh sb="0" eb="2">
      <t>ベッピョウ</t>
    </rPh>
    <rPh sb="4" eb="5">
      <t>ダイ</t>
    </rPh>
    <phoneticPr fontId="2"/>
  </si>
  <si>
    <t>事業所名</t>
    <rPh sb="0" eb="3">
      <t>ジギョウショ</t>
    </rPh>
    <rPh sb="3" eb="4">
      <t>メイ</t>
    </rPh>
    <phoneticPr fontId="2"/>
  </si>
  <si>
    <t>調整後
交付額</t>
  </si>
  <si>
    <t>（１）④　</t>
  </si>
  <si>
    <t>f2</t>
  </si>
  <si>
    <t>補助率</t>
  </si>
  <si>
    <t>国庫補助金
受入済額　</t>
  </si>
  <si>
    <t>差引過△
不足額</t>
  </si>
  <si>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</si>
  <si>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（２）ア　周産期医療対策事業</t>
  </si>
  <si>
    <t>ヘリコプター等添乗医師等確保事業</t>
  </si>
  <si>
    <t>ドクターヘリ導入促進事業</t>
  </si>
  <si>
    <t>大阪府</t>
  </si>
  <si>
    <t>（７）ア（イ）小児初期救急センター設備整備事業</t>
  </si>
  <si>
    <t>救急患者退院コーディネーター事業</t>
  </si>
  <si>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</si>
  <si>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</si>
  <si>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助産師出向等支援導入事業</t>
  </si>
  <si>
    <t>医療連携体制推進事業</t>
    <rPh sb="0" eb="2">
      <t>イリョウ</t>
    </rPh>
    <rPh sb="2" eb="4">
      <t>レンケイ</t>
    </rPh>
    <rPh sb="4" eb="6">
      <t>タイセイ</t>
    </rPh>
    <rPh sb="6" eb="8">
      <t>スイシン</t>
    </rPh>
    <rPh sb="8" eb="10">
      <t>ジギョウ</t>
    </rPh>
    <phoneticPr fontId="2"/>
  </si>
  <si>
    <t>医療提供施設等の施設の運営及び設備整備等に関する計画</t>
  </si>
  <si>
    <t>_７_オ_ウ_ＮＢＣ災害・テロ対策設備整備事業</t>
  </si>
  <si>
    <t>自動体外式除細動器_ＡＥＤ_の普及啓発事業</t>
  </si>
  <si>
    <t>共同利用施設設備整備事業_公的医療機関等による共同利用施設_</t>
  </si>
  <si>
    <t>（１）イ　共同利用型病院運営事業</t>
  </si>
  <si>
    <t>ア　都道府県又は広域連合が実施する事業</t>
  </si>
  <si>
    <t>共同利用施設設備整備事業_地域医療支援病院の共同利用部門_</t>
  </si>
  <si>
    <t>（事業者名）</t>
    <rPh sb="1" eb="4">
      <t>ジギョウシャ</t>
    </rPh>
    <rPh sb="4" eb="5">
      <t>メイ</t>
    </rPh>
    <phoneticPr fontId="2"/>
  </si>
  <si>
    <t>（K）－(I)</t>
  </si>
  <si>
    <t>医療搬送体制等確保事業</t>
  </si>
  <si>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</si>
  <si>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</si>
  <si>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</si>
  <si>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</si>
  <si>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分類（要綱）</t>
  </si>
  <si>
    <t>（７）ア　</t>
  </si>
  <si>
    <t>（７）コ　内視鏡訓練施設設備整備事業</t>
  </si>
  <si>
    <t>・契約書の写し、納品書の写し</t>
  </si>
  <si>
    <t>厚生労働省所管</t>
    <rPh sb="0" eb="2">
      <t>コウセイ</t>
    </rPh>
    <rPh sb="2" eb="5">
      <t>ロウドウショウ</t>
    </rPh>
    <rPh sb="5" eb="7">
      <t>ショカン</t>
    </rPh>
    <phoneticPr fontId="2"/>
  </si>
  <si>
    <t>（８）アスベスト除去等整備促進事業</t>
  </si>
  <si>
    <t>区分</t>
    <rPh sb="0" eb="2">
      <t>クブン</t>
    </rPh>
    <phoneticPr fontId="2"/>
  </si>
  <si>
    <t>　印</t>
    <rPh sb="1" eb="2">
      <t>イン</t>
    </rPh>
    <phoneticPr fontId="2"/>
  </si>
  <si>
    <t>間接補助事業者名　　</t>
  </si>
  <si>
    <t>・歳入歳出決算書抄本</t>
    <rPh sb="6" eb="9">
      <t>ケッサンショ</t>
    </rPh>
    <phoneticPr fontId="2"/>
  </si>
  <si>
    <t>歳　　入</t>
    <rPh sb="0" eb="1">
      <t>トシ</t>
    </rPh>
    <rPh sb="3" eb="4">
      <t>イリ</t>
    </rPh>
    <phoneticPr fontId="2"/>
  </si>
  <si>
    <t>歳　　　　出</t>
    <rPh sb="0" eb="1">
      <t>トシ</t>
    </rPh>
    <rPh sb="5" eb="6">
      <t>デ</t>
    </rPh>
    <phoneticPr fontId="2"/>
  </si>
  <si>
    <t>（７）ウ（イ）周産期医療施設設備整備事業</t>
  </si>
  <si>
    <t>　　の配分が、目の内訳に係るときは、当該経費の配分の目の内訳として記入すること。</t>
  </si>
  <si>
    <t>（２）イ　周産期母子医療センター運営事業</t>
  </si>
  <si>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</si>
  <si>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　３　「予算現額」は、歳入にあっては、当初予算額、補正予算額等の区分を、歳出にあっては、当初予算額、補正予算額、予備費支出額、流用増減額等の区分を明らかにすること。</t>
  </si>
  <si>
    <t>_７_ア_イ_小児初期救急センター設備整備事業</t>
  </si>
  <si>
    <t>ＰＣＲ検査機器等の設備整備支援</t>
    <rPh sb="7" eb="8">
      <t>トウ</t>
    </rPh>
    <phoneticPr fontId="29"/>
  </si>
  <si>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</si>
  <si>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</si>
  <si>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_７_エ_共同利用施設設備整備事業_イ_地域医療支援病院の共同利用部門</t>
  </si>
  <si>
    <t>　　地方公共団体の歳入の科目に「前年度繰越額」を掲げる場合は、その「予算現額」及び「歳入済額」の数字下欄に国庫補助額を内書（　　）をもって附記すること。</t>
  </si>
  <si>
    <t>対象事業</t>
  </si>
  <si>
    <t>（１）救急医療対策事業</t>
  </si>
  <si>
    <t>（７）イ　小児救急遠隔医療設備整備事業</t>
  </si>
  <si>
    <t>（７）カ　人工腎臓装置不足地域設備整備事業</t>
  </si>
  <si>
    <t>ア　都道府県が実施する事業</t>
  </si>
  <si>
    <t>（７）ク　院内感染対策設備整備事業</t>
  </si>
  <si>
    <t>大分県</t>
  </si>
  <si>
    <t>（１）①　ア</t>
  </si>
  <si>
    <t>d</t>
  </si>
  <si>
    <t>（１）⑦　ア</t>
  </si>
  <si>
    <t>事業区分</t>
    <rPh sb="0" eb="2">
      <t>ジギョウ</t>
    </rPh>
    <rPh sb="2" eb="4">
      <t>クブン</t>
    </rPh>
    <phoneticPr fontId="2"/>
  </si>
  <si>
    <t>（１）①　イ</t>
  </si>
  <si>
    <t>香川県</t>
  </si>
  <si>
    <t>②　４の（１）のイの事業</t>
  </si>
  <si>
    <t>_７_オ_イ_地域災害拠点病院設備整備事業</t>
  </si>
  <si>
    <t>（１）②　ア</t>
  </si>
  <si>
    <t>（７）オ（エ）航空搬送拠点臨時医療施設設備整備事業</t>
  </si>
  <si>
    <t>_１_ア_小児初期救急センター運営事業</t>
  </si>
  <si>
    <t>c</t>
  </si>
  <si>
    <t>イ　市町村が実施する事業、又は都道府県、市町村以外の者が実施する事業に対し市町村が行う補助事業に対して都道府県が補助する事業</t>
  </si>
  <si>
    <t>（１）②　イ</t>
  </si>
  <si>
    <t>（イ）都道府県、市町村以外の者が実施する事業に対し市町村が行う補助事業に対して都道府県が補助する事業</t>
  </si>
  <si>
    <t>i</t>
  </si>
  <si>
    <t>カ　４の（７）のエの(イ)及びサの事業</t>
  </si>
  <si>
    <t>③　４の（１）のウの事業</t>
  </si>
  <si>
    <t>（１）ウ　ヘリコプター等添乗医師等確保事業</t>
  </si>
  <si>
    <t>③　４の（２）のウの(ｱ)の事業</t>
  </si>
  <si>
    <t>別添２(事業所別・サービス別）</t>
    <rPh sb="0" eb="2">
      <t>ベッテン</t>
    </rPh>
    <rPh sb="4" eb="7">
      <t>ジギョウショ</t>
    </rPh>
    <rPh sb="7" eb="8">
      <t>ベツ</t>
    </rPh>
    <rPh sb="13" eb="14">
      <t>ベツ</t>
    </rPh>
    <phoneticPr fontId="2"/>
  </si>
  <si>
    <t>_７_サ_医療機関アクセス支援車整備事業</t>
  </si>
  <si>
    <t>（１）③　ア</t>
  </si>
  <si>
    <t>（１）③　イ</t>
  </si>
  <si>
    <t>（１）ク　自動体外式除細動器（ＡＥＤ）の普及啓発事業</t>
  </si>
  <si>
    <t>―</t>
  </si>
  <si>
    <t>（１）ケ　救急医療情報センター（広域災害・救急医療情報システム）運営事業</t>
  </si>
  <si>
    <t>（１）コ　救急・周産期医療情報システム機能強化事業</t>
  </si>
  <si>
    <t>（１）エ　救命救急センター運営事業</t>
  </si>
  <si>
    <t>（１）⑤　</t>
  </si>
  <si>
    <t>滋賀県</t>
  </si>
  <si>
    <t>b</t>
  </si>
  <si>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</si>
  <si>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h2</t>
  </si>
  <si>
    <t>⑥　４の（１）のオ及びサの事業</t>
  </si>
  <si>
    <t>鳥取県</t>
  </si>
  <si>
    <t>（１）オ　小児救命救急センター運営事業</t>
  </si>
  <si>
    <t>_７_ア_キ_小児集中治療室設備整備事業</t>
  </si>
  <si>
    <t>（１）⑥　ア</t>
  </si>
  <si>
    <t>（２）周産期医療対策事業等</t>
  </si>
  <si>
    <t>計算方法</t>
    <rPh sb="0" eb="2">
      <t>ケイサン</t>
    </rPh>
    <rPh sb="2" eb="4">
      <t>ホウホウ</t>
    </rPh>
    <phoneticPr fontId="2"/>
  </si>
  <si>
    <t>V=U＊F</t>
  </si>
  <si>
    <t>（１）サ　救急患者退院コーディネーター事業</t>
  </si>
  <si>
    <t>（７）オ（ア）基幹災害拠点病院設備整備事業</t>
  </si>
  <si>
    <t>ウ　都道府県、市町村以外の者が実施する事業に対し市町村が行う補助事業に対して都道府県が補助する事業</t>
  </si>
  <si>
    <t>（２）④　イ</t>
  </si>
  <si>
    <t>（１）⑥　ウ</t>
  </si>
  <si>
    <t>g</t>
  </si>
  <si>
    <t>比率規定有</t>
    <rPh sb="0" eb="2">
      <t>ヒリツ</t>
    </rPh>
    <rPh sb="2" eb="4">
      <t>キテイ</t>
    </rPh>
    <rPh sb="4" eb="5">
      <t>アリ</t>
    </rPh>
    <phoneticPr fontId="2"/>
  </si>
  <si>
    <t>⑦　４の（１）のカの事業</t>
  </si>
  <si>
    <t>（１）キ　救急救命士病院実習受入促進事業</t>
  </si>
  <si>
    <t>（１）カ　ドクターヘリ導入促進事業</t>
  </si>
  <si>
    <t>イ　都道府県又は広域連合が補助する事業</t>
  </si>
  <si>
    <t>（１）⑦　イ</t>
  </si>
  <si>
    <t>搬送患者数
（総数）</t>
    <rPh sb="0" eb="2">
      <t>ハンソウ</t>
    </rPh>
    <rPh sb="2" eb="5">
      <t>カンジャスウ</t>
    </rPh>
    <rPh sb="7" eb="9">
      <t>ソウスウ</t>
    </rPh>
    <phoneticPr fontId="2"/>
  </si>
  <si>
    <t>H</t>
  </si>
  <si>
    <t>⑧　４の（１）のキの事業</t>
  </si>
  <si>
    <t>（１）⑧　ア</t>
  </si>
  <si>
    <t>（１）⑧　イ</t>
  </si>
  <si>
    <t>（７）サ　医療機関アクセス支援車整備事業</t>
  </si>
  <si>
    <t>（２）①　</t>
  </si>
  <si>
    <t>②感染症対策を徹底した上での介護サービス提供支援事業</t>
  </si>
  <si>
    <t>②　４の（２）のイの事業</t>
  </si>
  <si>
    <t>（２）②　ア</t>
  </si>
  <si>
    <t>（２）②　イ</t>
  </si>
  <si>
    <t>（２）ウ　ＮＩＣＵ等長期入院児支援事業（ア）地域療育支援施設運営事業</t>
  </si>
  <si>
    <t>（２）③　ア</t>
  </si>
  <si>
    <t>帰国者・接触者相談センター等の設置支援</t>
    <rPh sb="0" eb="3">
      <t>キコクシャ</t>
    </rPh>
    <rPh sb="4" eb="7">
      <t>セッショクシャ</t>
    </rPh>
    <rPh sb="7" eb="9">
      <t>ソウダン</t>
    </rPh>
    <rPh sb="13" eb="14">
      <t>トウ</t>
    </rPh>
    <rPh sb="15" eb="17">
      <t>セッチ</t>
    </rPh>
    <rPh sb="17" eb="19">
      <t>シエン</t>
    </rPh>
    <phoneticPr fontId="29"/>
  </si>
  <si>
    <t>（Ｅ）</t>
  </si>
  <si>
    <t>④　４の（２）のウの(ｲ)の事業</t>
  </si>
  <si>
    <t>（２）④　ア</t>
  </si>
  <si>
    <t>_７_カ_人工腎臓装置不足地域設備整備事業</t>
  </si>
  <si>
    <t>（３）①　ア</t>
  </si>
  <si>
    <t>a</t>
  </si>
  <si>
    <t>（３）①　イ</t>
  </si>
  <si>
    <t>②　看護職員就業相談員派遣面接相談事業</t>
  </si>
  <si>
    <t>_７_オ_ア_基幹災害拠点病院設備整備事業</t>
  </si>
  <si>
    <t>（３）イ　看護職員就業相談員派遣面接相談事業</t>
  </si>
  <si>
    <t>③　助産師出向等支援導入事業</t>
  </si>
  <si>
    <t>（８）アスベスト対策事業</t>
  </si>
  <si>
    <t>（３）③　</t>
  </si>
  <si>
    <t>兵庫県</t>
  </si>
  <si>
    <t>（４）歯科保健医療対策事業</t>
  </si>
  <si>
    <t>－</t>
  </si>
  <si>
    <t>調整本部時間数
（時間数）</t>
    <rPh sb="0" eb="2">
      <t>チョウセイ</t>
    </rPh>
    <rPh sb="2" eb="4">
      <t>ホンブ</t>
    </rPh>
    <rPh sb="4" eb="7">
      <t>ジカンスウ</t>
    </rPh>
    <rPh sb="9" eb="12">
      <t>ジカンスウ</t>
    </rPh>
    <phoneticPr fontId="2"/>
  </si>
  <si>
    <t>（４）歯科医療安全管理体制推進特別事業</t>
  </si>
  <si>
    <t>（６）地域医療対策事業</t>
  </si>
  <si>
    <t>（６）医療連携体制推進事業</t>
  </si>
  <si>
    <t>_７_ア_エ_救命救急センター設備整備事業</t>
  </si>
  <si>
    <t>（６）　</t>
  </si>
  <si>
    <t>サ ４の（７）のコの事業</t>
  </si>
  <si>
    <t>（７）医療提供体制設備整備事業</t>
  </si>
  <si>
    <t>ア　４の（７）のア（アの（ウ）及び（キ）の事業を除く）からウ（ウの（ウ）の事業を除く）、オの（ア）及び（イ）並びにクの事業</t>
  </si>
  <si>
    <t>（７）ア（ア）休日夜間急患センター設備整備事業</t>
  </si>
  <si>
    <t>（７）キ　ア</t>
  </si>
  <si>
    <t>新型コロナウイルス感染症患者の入院医療提供体制等の確保</t>
  </si>
  <si>
    <t>（７）ア（エ）救命救急センター設備整備事業</t>
  </si>
  <si>
    <t>（７）ア（オ）高度救命救急センター設備整備事業</t>
  </si>
  <si>
    <t>_１_キ_救急救命士病院実習受入促進事業</t>
  </si>
  <si>
    <t>(Ｆ)</t>
  </si>
  <si>
    <t>（７）ウ（ア）小児医療施設設備整備事業</t>
  </si>
  <si>
    <t>（７）オ（ウ）ＮＢＣ災害・テロ対策設備整備事業</t>
  </si>
  <si>
    <t>（７）オ（イ）地域災害拠点病院設備整備事業</t>
  </si>
  <si>
    <t>（７）ア（ウ）病院群輪番制病院及び共同利用型病院設備整備事業</t>
  </si>
  <si>
    <t>（ア）都道府県が補助する事業</t>
  </si>
  <si>
    <t>（７）イ　ア</t>
  </si>
  <si>
    <t>h1</t>
  </si>
  <si>
    <t>（７）イ　イ</t>
  </si>
  <si>
    <t>ウ　４の（７）のアの（キ）の事業</t>
  </si>
  <si>
    <t>（７）ウ　イ</t>
  </si>
  <si>
    <t>エ　４の（７）のウの（ウ）の事業</t>
  </si>
  <si>
    <t>①介護慰労金事業</t>
    <rPh sb="3" eb="6">
      <t>イロウキン</t>
    </rPh>
    <phoneticPr fontId="2"/>
  </si>
  <si>
    <t>（７）ウ（ウ）地域療育支援施設設備整備事業</t>
  </si>
  <si>
    <t>（７）エ　</t>
  </si>
  <si>
    <t>オ　４の（７）のエの（ア）事業</t>
  </si>
  <si>
    <t>_７_ア_カ_小児救急医療拠点病院設備整備事業</t>
  </si>
  <si>
    <t>f1</t>
  </si>
  <si>
    <t>（７）エ　共同利用施設設備整備事業（イ）地域医療支援病院の共同利用部門</t>
  </si>
  <si>
    <t>精算額調書（法人計）</t>
    <rPh sb="0" eb="3">
      <t>セイサンガク</t>
    </rPh>
    <rPh sb="3" eb="5">
      <t>チョウショ</t>
    </rPh>
    <rPh sb="6" eb="8">
      <t>ホウジン</t>
    </rPh>
    <rPh sb="8" eb="9">
      <t>ケイ</t>
    </rPh>
    <phoneticPr fontId="2"/>
  </si>
  <si>
    <t>（７）カ　イ</t>
  </si>
  <si>
    <t>ク　４の（７）のオの（エ）の事業</t>
  </si>
  <si>
    <t>（７）ク　</t>
  </si>
  <si>
    <t>ケ　４の（７）のカ及びキの事業</t>
  </si>
  <si>
    <t>（７）ケ　</t>
  </si>
  <si>
    <t>（７）キ　ＨＬＡ検査センター設備整備事業</t>
  </si>
  <si>
    <t>コ　４の（７）のケの事業</t>
  </si>
  <si>
    <t>富山県</t>
  </si>
  <si>
    <t>（７）ケ　環境調整室設備整備事業</t>
  </si>
  <si>
    <t>（イ）指定都市が実施する事業に対して都道府県が補助する事業</t>
  </si>
  <si>
    <t>（７）コ　イ</t>
  </si>
  <si>
    <t>（７）サ　</t>
  </si>
  <si>
    <t>派遣事業費
（総額）</t>
    <rPh sb="0" eb="2">
      <t>ハケン</t>
    </rPh>
    <rPh sb="2" eb="5">
      <t>ジギョウヒ</t>
    </rPh>
    <rPh sb="7" eb="9">
      <t>ソウガク</t>
    </rPh>
    <phoneticPr fontId="2"/>
  </si>
  <si>
    <t>基準額</t>
  </si>
  <si>
    <t>対象経費</t>
  </si>
  <si>
    <t>選定額</t>
  </si>
  <si>
    <t>A</t>
  </si>
  <si>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</si>
  <si>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別添２(法人計）</t>
    <rPh sb="0" eb="2">
      <t>ベッテン</t>
    </rPh>
    <rPh sb="4" eb="6">
      <t>ホウジン</t>
    </rPh>
    <rPh sb="6" eb="7">
      <t>ケイ</t>
    </rPh>
    <phoneticPr fontId="2"/>
  </si>
  <si>
    <t>D=MIN(A,B)</t>
  </si>
  <si>
    <t>E</t>
  </si>
  <si>
    <t>山梨県</t>
  </si>
  <si>
    <t>G</t>
  </si>
  <si>
    <t>I=MIN(D,E,G)</t>
  </si>
  <si>
    <t>U=MIN(D,E)</t>
  </si>
  <si>
    <t>（F）</t>
  </si>
  <si>
    <t>I=U*H</t>
  </si>
  <si>
    <t>W=MIN(D,E,G)</t>
  </si>
  <si>
    <t>（乗算）</t>
  </si>
  <si>
    <t>Y=U＊H</t>
  </si>
  <si>
    <t>I=MIN(Y,G)</t>
  </si>
  <si>
    <t>選定額２</t>
  </si>
  <si>
    <t>市町村補助額</t>
  </si>
  <si>
    <t>熊本県</t>
  </si>
  <si>
    <t>C</t>
  </si>
  <si>
    <t>福井県</t>
  </si>
  <si>
    <t>係数ａ</t>
  </si>
  <si>
    <t>新潟県</t>
  </si>
  <si>
    <t>F</t>
  </si>
  <si>
    <t>_２_ア_周産期医療対策事業</t>
  </si>
  <si>
    <t>D=MIN(A,B,C)</t>
  </si>
  <si>
    <t>V=D＊F</t>
  </si>
  <si>
    <t>医療連携体制推進事業</t>
  </si>
  <si>
    <t>歯科医療安全管理体制推進特別事業</t>
  </si>
  <si>
    <t>（Ｂ）</t>
  </si>
  <si>
    <t>_１_オ_小児救命救急センター運営事業</t>
  </si>
  <si>
    <t>_７_オ_エ_航空搬送拠点臨時医療施設設備整備事業</t>
  </si>
  <si>
    <t>ＰＣＲ検査機器等の設備整備支援</t>
  </si>
  <si>
    <t>_１_サ_救急患者退院コーディネーター事業</t>
  </si>
  <si>
    <t>_７_エ_共同利用施設設備整備事業_ア_公的医療機関等による共同利用施設</t>
  </si>
  <si>
    <t>都道府県</t>
  </si>
  <si>
    <t>ダミー３</t>
  </si>
  <si>
    <t>＊U～Zは要綱指定様式上に項目なし</t>
    <rPh sb="5" eb="7">
      <t>ヨウコウ</t>
    </rPh>
    <rPh sb="7" eb="9">
      <t>シテイ</t>
    </rPh>
    <rPh sb="9" eb="11">
      <t>ヨウシキ</t>
    </rPh>
    <rPh sb="11" eb="12">
      <t>ジョウ</t>
    </rPh>
    <rPh sb="13" eb="15">
      <t>コウモク</t>
    </rPh>
    <phoneticPr fontId="2"/>
  </si>
  <si>
    <t>_２_イ_周産期母子医療センター運営事業</t>
  </si>
  <si>
    <t>G補助額</t>
  </si>
  <si>
    <t>C補助額</t>
  </si>
  <si>
    <t>_</t>
  </si>
  <si>
    <t>東京都</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</si>
  <si>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</si>
  <si>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助産師出向等支援導入事業</t>
    <rPh sb="5" eb="6">
      <t>ナド</t>
    </rPh>
    <phoneticPr fontId="2"/>
  </si>
  <si>
    <t>母体救命強化加算</t>
    <rPh sb="0" eb="2">
      <t>ボタイ</t>
    </rPh>
    <rPh sb="2" eb="4">
      <t>キュウメイ</t>
    </rPh>
    <rPh sb="4" eb="6">
      <t>キョウカ</t>
    </rPh>
    <rPh sb="6" eb="8">
      <t>カサン</t>
    </rPh>
    <phoneticPr fontId="2"/>
  </si>
  <si>
    <t>システム端末等</t>
  </si>
  <si>
    <t>災害拠点精神科病院設備等整備事業</t>
  </si>
  <si>
    <t>_１_イ_共同利用型病院運営事業</t>
  </si>
  <si>
    <t>_１_コ_救急・周産期医療情報システム機能強化事業</t>
  </si>
  <si>
    <t>_３_ウ_助産師出向支援導入事業</t>
  </si>
  <si>
    <t>_４_歯科医療安全管理体制推進特別事業</t>
  </si>
  <si>
    <t>_７_イ_小児救急遠隔医療設備整備事業</t>
  </si>
  <si>
    <t>_７_ア_ウ_病院群輪番制病院及び共同利用型病院設備整備事業</t>
  </si>
  <si>
    <t>③在宅サービス事業所による利用者への再開支援への助成事業</t>
  </si>
  <si>
    <t>_７_ケ_環境調整室設備整備事業</t>
  </si>
  <si>
    <t>_１_エ_救命救急センター運営事業</t>
  </si>
  <si>
    <t>_１_カ_ドクターヘリ導入促進事業</t>
  </si>
  <si>
    <t>_３_ア_外国人看護師候補者就労研修支援事業</t>
  </si>
  <si>
    <t>_７_ア_ア_休日夜間急患センター設備整備事業</t>
  </si>
  <si>
    <t>_３_イ_看護職員就業相談員派遣面接相談事業</t>
  </si>
  <si>
    <t>_６_医療連携体制推進事業</t>
  </si>
  <si>
    <t>長野県</t>
  </si>
  <si>
    <t>_７_ア_オ_高度救命救急センター設備整備事業</t>
  </si>
  <si>
    <t>_７_ウ_ア_小児医療施設設備整備事業</t>
  </si>
  <si>
    <t>提供サービス名</t>
    <rPh sb="0" eb="2">
      <t>テイキョウ</t>
    </rPh>
    <rPh sb="6" eb="7">
      <t>メイ</t>
    </rPh>
    <phoneticPr fontId="2"/>
  </si>
  <si>
    <t>_７_ウ_イ_周産期医療施設設備整備事業</t>
  </si>
  <si>
    <t>新型コロナウイルス感染症患者の入院医療機関の設備整備支援</t>
    <rPh sb="15" eb="17">
      <t>ニュウイン</t>
    </rPh>
    <rPh sb="17" eb="19">
      <t>イリョウ</t>
    </rPh>
    <rPh sb="19" eb="21">
      <t>キカン</t>
    </rPh>
    <rPh sb="22" eb="24">
      <t>セツビ</t>
    </rPh>
    <rPh sb="24" eb="26">
      <t>セイビ</t>
    </rPh>
    <phoneticPr fontId="29"/>
  </si>
  <si>
    <t>_７_ク_院内感染対策設備整備事業</t>
  </si>
  <si>
    <t>_７_キ_ＨＬＡ検査センター設備整備事業</t>
  </si>
  <si>
    <t>_７_コ_内視鏡訓練施設設備整備事業</t>
  </si>
  <si>
    <t>_８_アスベスト除去等整備促進事業</t>
  </si>
  <si>
    <t>北海道</t>
  </si>
  <si>
    <t>青森県</t>
  </si>
  <si>
    <t>岩手県</t>
  </si>
  <si>
    <t>帰国者・接触者外来等の設備整備支援</t>
  </si>
  <si>
    <t>秋田県</t>
  </si>
  <si>
    <t>山形県</t>
  </si>
  <si>
    <t>福島県</t>
  </si>
  <si>
    <t>茨城県</t>
  </si>
  <si>
    <t>栃木県</t>
  </si>
  <si>
    <t>千葉県</t>
  </si>
  <si>
    <t>神奈川県</t>
  </si>
  <si>
    <t>石川県</t>
  </si>
  <si>
    <t>岐阜県</t>
  </si>
  <si>
    <t>静岡県</t>
  </si>
  <si>
    <t>和歌山県</t>
  </si>
  <si>
    <t>愛知県</t>
  </si>
  <si>
    <t>京都府</t>
  </si>
  <si>
    <t>（C)</t>
  </si>
  <si>
    <t>奈良県</t>
  </si>
  <si>
    <t>岡山県</t>
  </si>
  <si>
    <t>広島県</t>
  </si>
  <si>
    <t>山口県</t>
  </si>
  <si>
    <t>愛媛県</t>
  </si>
  <si>
    <t>高知県</t>
  </si>
  <si>
    <t>佐賀県</t>
  </si>
  <si>
    <t>宮崎県</t>
  </si>
  <si>
    <t>沖縄県</t>
  </si>
  <si>
    <t>番号</t>
    <rPh sb="0" eb="2">
      <t>バンゴウ</t>
    </rPh>
    <phoneticPr fontId="2"/>
  </si>
  <si>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29"/>
  </si>
  <si>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29"/>
  </si>
  <si>
    <t xml:space="preserve">別表の第２に定める対象経費の支出予定額　　 </t>
    <rPh sb="6" eb="7">
      <t>サダ</t>
    </rPh>
    <rPh sb="9" eb="11">
      <t>タイショウ</t>
    </rPh>
    <phoneticPr fontId="2"/>
  </si>
  <si>
    <t>新型コロナウイルスに感染した医師にかわり診療を行う医師派遣体制の確保事業</t>
  </si>
  <si>
    <t>新型コロナウイルス重症患者を診療する医療従事者派遣体制の確保事業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</si>
  <si>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</si>
  <si>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</si>
  <si>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</si>
  <si>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</si>
  <si>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9"/>
  </si>
  <si>
    <t>帰国者・接触者相談センター等の設置支援</t>
  </si>
  <si>
    <t>新型コロナウイルス感染により休業等となった医療機関に対する継続再開支援事業</t>
  </si>
  <si>
    <t>搬送調整本部経費
（総額）</t>
    <rPh sb="0" eb="2">
      <t>ハンソウ</t>
    </rPh>
    <rPh sb="2" eb="4">
      <t>チョウセイ</t>
    </rPh>
    <rPh sb="4" eb="6">
      <t>ホンブ</t>
    </rPh>
    <rPh sb="6" eb="8">
      <t>ケイヒ</t>
    </rPh>
    <rPh sb="10" eb="12">
      <t>ソウガク</t>
    </rPh>
    <phoneticPr fontId="2"/>
  </si>
  <si>
    <t>総事業費　</t>
  </si>
  <si>
    <t>事業における寄付金その他収入額</t>
    <rPh sb="0" eb="2">
      <t>ジギョウ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</si>
  <si>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</si>
  <si>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</si>
  <si>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</si>
  <si>
    <t>（B)</t>
  </si>
  <si>
    <t>（D)＝（B)-（C)</t>
  </si>
  <si>
    <t>（E)-(F)</t>
  </si>
  <si>
    <t>（E)=（A)or（D)
※1,000円未満切捨</t>
    <rPh sb="19" eb="20">
      <t>エン</t>
    </rPh>
    <rPh sb="20" eb="22">
      <t>ミマン</t>
    </rPh>
    <rPh sb="22" eb="23">
      <t>キ</t>
    </rPh>
    <rPh sb="23" eb="24">
      <t>ス</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</si>
  <si>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</si>
  <si>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</si>
  <si>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</si>
  <si>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</si>
  <si>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</si>
  <si>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</si>
  <si>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</si>
  <si>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別紙２に掲げる対象経費の支出予定額を証する資料</t>
  </si>
  <si>
    <t>搬送用バッグ数</t>
    <rPh sb="0" eb="3">
      <t>ハンソウヨウ</t>
    </rPh>
    <rPh sb="6" eb="7">
      <t>スウ</t>
    </rPh>
    <phoneticPr fontId="2"/>
  </si>
  <si>
    <t>消耗品費</t>
    <rPh sb="0" eb="3">
      <t>ショウモウヒン</t>
    </rPh>
    <rPh sb="3" eb="4">
      <t>ヒ</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</si>
  <si>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</si>
  <si>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</si>
  <si>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</si>
  <si>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</si>
  <si>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</si>
  <si>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</si>
  <si>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</si>
  <si>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</si>
  <si>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(注）１　交付決定を受けた事業所ごとに、記入例を参考に、該当のある事業の各欄に記入すること。</t>
    <rPh sb="1" eb="2">
      <t>チュウ</t>
    </rPh>
    <rPh sb="5" eb="7">
      <t>コウフ</t>
    </rPh>
    <rPh sb="7" eb="9">
      <t>ケッテイ</t>
    </rPh>
    <rPh sb="10" eb="11">
      <t>ウ</t>
    </rPh>
    <rPh sb="13" eb="16">
      <t>ジギョウショ</t>
    </rPh>
    <rPh sb="20" eb="22">
      <t>キニュウ</t>
    </rPh>
    <rPh sb="22" eb="23">
      <t>レイ</t>
    </rPh>
    <rPh sb="24" eb="26">
      <t>サンコウ</t>
    </rPh>
    <rPh sb="28" eb="30">
      <t>ガイトウ</t>
    </rPh>
    <rPh sb="33" eb="35">
      <t>ジギョウ</t>
    </rPh>
    <rPh sb="36" eb="37">
      <t>カク</t>
    </rPh>
    <rPh sb="37" eb="38">
      <t>ラン</t>
    </rPh>
    <rPh sb="39" eb="41">
      <t>キニュウ</t>
    </rPh>
    <phoneticPr fontId="2"/>
  </si>
  <si>
    <t>HEPAフィルター付空気清浄機購入台数（２台まで）</t>
    <rPh sb="15" eb="17">
      <t>コウニュウ</t>
    </rPh>
    <rPh sb="18" eb="19">
      <t>スウ</t>
    </rPh>
    <rPh sb="21" eb="22">
      <t>ダイ</t>
    </rPh>
    <phoneticPr fontId="2"/>
  </si>
  <si>
    <t>実績</t>
    <rPh sb="0" eb="2">
      <t>ジッセキ</t>
    </rPh>
    <phoneticPr fontId="2"/>
  </si>
  <si>
    <t>（Ａ）</t>
  </si>
  <si>
    <t>差引事業費
（ＡーＢ）</t>
    <rPh sb="0" eb="2">
      <t>サシヒキ</t>
    </rPh>
    <rPh sb="2" eb="5">
      <t>ジギョウヒ</t>
    </rPh>
    <phoneticPr fontId="2"/>
  </si>
  <si>
    <t>交付金受入済額
（交付決定額）</t>
    <rPh sb="0" eb="3">
      <t>コウフキン</t>
    </rPh>
    <rPh sb="3" eb="5">
      <t>ウケイ</t>
    </rPh>
    <rPh sb="5" eb="6">
      <t>ス</t>
    </rPh>
    <rPh sb="6" eb="7">
      <t>ガク</t>
    </rPh>
    <rPh sb="9" eb="11">
      <t>コウフ</t>
    </rPh>
    <rPh sb="11" eb="13">
      <t>ケッテイ</t>
    </rPh>
    <rPh sb="13" eb="14">
      <t>ガク</t>
    </rPh>
    <phoneticPr fontId="2"/>
  </si>
  <si>
    <t>交付金
確定額
（実績額）</t>
    <rPh sb="0" eb="3">
      <t>コウフキン</t>
    </rPh>
    <rPh sb="4" eb="6">
      <t>カクテイ</t>
    </rPh>
    <rPh sb="6" eb="7">
      <t>ガク</t>
    </rPh>
    <rPh sb="9" eb="11">
      <t>ジッセキ</t>
    </rPh>
    <rPh sb="11" eb="12">
      <t>ガク</t>
    </rPh>
    <phoneticPr fontId="2"/>
  </si>
  <si>
    <t>精算額調書（事業所・サービス別）</t>
    <rPh sb="0" eb="3">
      <t>セイサンガク</t>
    </rPh>
    <rPh sb="3" eb="5">
      <t>チョウショ</t>
    </rPh>
    <rPh sb="6" eb="9">
      <t>ジギョウショ</t>
    </rPh>
    <rPh sb="14" eb="15">
      <t>ベツ</t>
    </rPh>
    <phoneticPr fontId="2"/>
  </si>
  <si>
    <t>※着色したセルに入力してください。白いセルには計算式が入っていますので入力しないでください。</t>
    <rPh sb="1" eb="3">
      <t>チャクショク</t>
    </rPh>
    <rPh sb="8" eb="10">
      <t>ニュウリョク</t>
    </rPh>
    <rPh sb="17" eb="18">
      <t>シロ</t>
    </rPh>
    <rPh sb="23" eb="25">
      <t>ケイサン</t>
    </rPh>
    <rPh sb="25" eb="26">
      <t>シキ</t>
    </rPh>
    <rPh sb="27" eb="28">
      <t>ハイ</t>
    </rPh>
    <rPh sb="35" eb="37">
      <t>ニュウリョク</t>
    </rPh>
    <phoneticPr fontId="2"/>
  </si>
  <si>
    <t>訪問介護事業所</t>
    <rPh sb="0" eb="2">
      <t>ホウモン</t>
    </rPh>
    <rPh sb="2" eb="4">
      <t>カイゴ</t>
    </rPh>
    <rPh sb="4" eb="7">
      <t>ジギョウショ</t>
    </rPh>
    <phoneticPr fontId="2"/>
  </si>
  <si>
    <t>検算</t>
    <rPh sb="0" eb="2">
      <t>ケンザン</t>
    </rPh>
    <phoneticPr fontId="2"/>
  </si>
  <si>
    <t>（Ｄ）</t>
  </si>
  <si>
    <t>差引額
（精算額）
（Ｅ）－（Ｄ)</t>
    <rPh sb="0" eb="2">
      <t>サシヒキ</t>
    </rPh>
    <rPh sb="2" eb="3">
      <t>ガク</t>
    </rPh>
    <rPh sb="5" eb="7">
      <t>セイサン</t>
    </rPh>
    <rPh sb="7" eb="8">
      <t>ガク</t>
    </rPh>
    <phoneticPr fontId="2"/>
  </si>
  <si>
    <t>　　 ２　（Ｅ）欄に、（Ｃ）の額（③以外は千円未満を切り捨てた額）と（Ｄ)の額を比較して、少ない方の額が表示されていることを確認すること。</t>
    <rPh sb="8" eb="9">
      <t>ラン</t>
    </rPh>
    <rPh sb="15" eb="16">
      <t>ガク</t>
    </rPh>
    <rPh sb="18" eb="20">
      <t>イガイ</t>
    </rPh>
    <rPh sb="21" eb="23">
      <t>センエン</t>
    </rPh>
    <rPh sb="23" eb="25">
      <t>ミマン</t>
    </rPh>
    <rPh sb="26" eb="27">
      <t>キ</t>
    </rPh>
    <rPh sb="28" eb="29">
      <t>ス</t>
    </rPh>
    <rPh sb="31" eb="32">
      <t>ガク</t>
    </rPh>
    <rPh sb="38" eb="39">
      <t>ガク</t>
    </rPh>
    <rPh sb="40" eb="42">
      <t>ヒカク</t>
    </rPh>
    <rPh sb="45" eb="46">
      <t>スク</t>
    </rPh>
    <rPh sb="48" eb="49">
      <t>ホウ</t>
    </rPh>
    <rPh sb="50" eb="51">
      <t>ガク</t>
    </rPh>
    <rPh sb="52" eb="54">
      <t>ヒョウジ</t>
    </rPh>
    <rPh sb="62" eb="64">
      <t>カクニン</t>
    </rPh>
    <phoneticPr fontId="2"/>
  </si>
  <si>
    <t>(単位：円）</t>
  </si>
  <si>
    <t>静岡介護ステーション</t>
    <rPh sb="0" eb="2">
      <t>シズオカ</t>
    </rPh>
    <rPh sb="2" eb="4">
      <t>カイゴ</t>
    </rPh>
    <phoneticPr fontId="2"/>
  </si>
  <si>
    <t>株式会社しずおか</t>
    <rPh sb="0" eb="4">
      <t>カブシキガイシャ</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</si>
</sst>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8" formatCode="&quot;金&quot;#,##0&quot;円&quot;_ ;[Red]\-#,##0\ "/>
    <numFmt numFmtId="177" formatCode="#,##0.000_ "/>
    <numFmt numFmtId="180" formatCode="#,##0_ ;&quot;△&quot;#,##0\ "/>
    <numFmt numFmtId="179" formatCode="#,##0_ ;[Red]\-#,##0\ "/>
    <numFmt numFmtId="176" formatCode="#;\-#;&quot;&quot;;@"/>
  </numFmts>
  <fonts count="30">
    <font>
      <sz val="11"/>
      <color auto="1"/>
      <name val="ＭＳ Ｐゴシック"/>
    </font>
    <font>
      <sz val="11"/>
      <color rgb="FF000000"/>
      <name val="ＭＳ ゴシック"/>
    </font>
    <font>
      <sz val="6"/>
      <color auto="1"/>
      <name val="ＭＳ Ｐゴシック"/>
    </font>
    <font>
      <sz val="10"/>
      <color auto="1"/>
      <name val="ＭＳ ゴシック"/>
    </font>
    <font>
      <sz val="10"/>
      <color theme="0" tint="-0.35"/>
      <name val="ＭＳ ゴシック"/>
    </font>
    <font>
      <sz val="11"/>
      <color auto="1"/>
      <name val="ＭＳ Ｐゴシック"/>
    </font>
    <font>
      <sz val="10"/>
      <color rgb="FFFF0000"/>
      <name val="ＭＳ ゴシック"/>
    </font>
    <font>
      <sz val="9"/>
      <color auto="1"/>
      <name val="ＭＳ ゴシック"/>
    </font>
    <font>
      <sz val="10"/>
      <color auto="1"/>
      <name val="ＭＳ Ｐゴシック"/>
    </font>
    <font>
      <b/>
      <sz val="10"/>
      <color rgb="FFFFFF00"/>
      <name val="ＭＳ ゴシック"/>
    </font>
    <font>
      <b/>
      <sz val="12"/>
      <color rgb="FFFFFF00"/>
      <name val="ＭＳ ゴシック"/>
    </font>
    <font>
      <sz val="12"/>
      <color auto="1"/>
      <name val="ＭＳ 明朝"/>
    </font>
    <font>
      <strike/>
      <sz val="12"/>
      <color auto="1"/>
      <name val="ＭＳ 明朝"/>
    </font>
    <font>
      <u/>
      <sz val="12"/>
      <color auto="1"/>
      <name val="ＭＳ 明朝"/>
    </font>
    <font>
      <sz val="12"/>
      <color auto="1"/>
      <name val="ＭＳ ゴシック"/>
    </font>
    <font>
      <b/>
      <sz val="10"/>
      <color auto="1"/>
      <name val="ＭＳ ゴシック"/>
    </font>
    <font>
      <sz val="11"/>
      <color rgb="FFFF0000"/>
      <name val="ＭＳ Ｐゴシック"/>
    </font>
    <font>
      <sz val="11"/>
      <color rgb="FFFF0000"/>
      <name val="ＭＳ ゴシック"/>
    </font>
    <font>
      <sz val="11"/>
      <color theme="0" tint="-0.25"/>
      <name val="ＭＳ Ｐゴシック"/>
    </font>
    <font>
      <sz val="12"/>
      <color rgb="FF000000"/>
      <name val="ＭＳ ゴシック"/>
    </font>
    <font>
      <sz val="12"/>
      <color theme="0" tint="-0.25"/>
      <name val="ＭＳ ゴシック"/>
    </font>
    <font>
      <b/>
      <sz val="10"/>
      <color rgb="FF000000"/>
      <name val="ＭＳ ゴシック"/>
    </font>
    <font>
      <b/>
      <sz val="11"/>
      <color rgb="FF000000"/>
      <name val="ＭＳ ゴシック"/>
    </font>
    <font>
      <sz val="10"/>
      <color rgb="FF000000"/>
      <name val="ＭＳ ゴシック"/>
    </font>
    <font>
      <b/>
      <sz val="10"/>
      <color rgb="FF00B050"/>
      <name val="ＭＳ ゴシック"/>
    </font>
    <font>
      <b/>
      <sz val="10"/>
      <color rgb="FFFF0000"/>
      <name val="ＭＳ ゴシック"/>
    </font>
    <font>
      <b/>
      <sz val="10"/>
      <color rgb="FF0070C0"/>
      <name val="ＭＳ ゴシック"/>
    </font>
    <font>
      <sz val="11"/>
      <color auto="1"/>
      <name val="ＭＳ ゴシック"/>
    </font>
    <font>
      <sz val="14"/>
      <color auto="1"/>
      <name val="ＭＳ ゴシック"/>
    </font>
    <font>
      <sz val="11"/>
      <color auto="1"/>
      <name val="ＭＳ Ｐゴシック"/>
    </font>
  </fonts>
  <fills count="19">
    <fill>
      <patternFill patternType="none"/>
    </fill>
    <fill>
      <patternFill patternType="gray125"/>
    </fill>
    <fill>
      <patternFill patternType="solid">
        <fgColor theme="8" tint="0.8"/>
        <bgColor indexed="64"/>
      </patternFill>
    </fill>
    <fill>
      <patternFill patternType="solid">
        <fgColor rgb="FFFFFF00"/>
        <bgColor indexed="64"/>
      </patternFill>
    </fill>
    <fill>
      <patternFill patternType="solid">
        <fgColor rgb="FFCCFFFF"/>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7" tint="0.8"/>
        <bgColor indexed="64"/>
      </patternFill>
    </fill>
    <fill>
      <patternFill patternType="solid">
        <fgColor rgb="FFDBE5F1"/>
        <bgColor rgb="FFDBE5F1"/>
      </patternFill>
    </fill>
    <fill>
      <patternFill patternType="solid">
        <fgColor rgb="FFFFD5FF"/>
        <bgColor rgb="FFFFD5FF"/>
      </patternFill>
    </fill>
    <fill>
      <patternFill patternType="solid">
        <fgColor rgb="FFCCC0D9"/>
        <bgColor rgb="FFCCC0D9"/>
      </patternFill>
    </fill>
    <fill>
      <patternFill patternType="solid">
        <fgColor rgb="FFFFFF00"/>
        <bgColor rgb="FFFFFF00"/>
      </patternFill>
    </fill>
    <fill>
      <patternFill patternType="solid">
        <fgColor rgb="FFCCFF99"/>
        <bgColor rgb="FFCCFF99"/>
      </patternFill>
    </fill>
    <fill>
      <patternFill patternType="solid">
        <fgColor rgb="FFFFFFBE"/>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right/>
      <top/>
      <bottom style="thin">
        <color indexed="64"/>
      </bottom>
      <diagonal/>
    </border>
  </borders>
  <cellStyleXfs count="3">
    <xf numFmtId="0" fontId="0" fillId="0" borderId="0"/>
    <xf numFmtId="0" fontId="1" fillId="0" borderId="0"/>
    <xf numFmtId="38" fontId="5" fillId="0" borderId="0" applyFill="0" applyBorder="0" applyAlignment="0" applyProtection="0"/>
  </cellStyleXfs>
  <cellXfs count="325">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176" fontId="3"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right" vertical="center"/>
    </xf>
    <xf numFmtId="3" fontId="3" fillId="2" borderId="2" xfId="0" applyNumberFormat="1" applyFont="1" applyFill="1" applyBorder="1" applyAlignment="1">
      <alignment vertical="center" wrapText="1"/>
    </xf>
    <xf numFmtId="3" fontId="3" fillId="0" borderId="2" xfId="0" applyNumberFormat="1" applyFont="1" applyFill="1" applyBorder="1" applyAlignment="1">
      <alignment vertical="center" wrapText="1"/>
    </xf>
    <xf numFmtId="0" fontId="3" fillId="0" borderId="0" xfId="0" applyFont="1" applyFill="1" applyBorder="1" applyAlignment="1">
      <alignment vertical="center"/>
    </xf>
    <xf numFmtId="0" fontId="3"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4" borderId="0" xfId="0" applyFont="1" applyFill="1" applyBorder="1" applyAlignment="1">
      <alignment horizontal="right" vertical="center"/>
    </xf>
    <xf numFmtId="12" fontId="3" fillId="0" borderId="2" xfId="0" quotePrefix="1" applyNumberFormat="1" applyFont="1" applyFill="1" applyBorder="1" applyAlignment="1">
      <alignment horizontal="center" vertical="center" wrapText="1"/>
    </xf>
    <xf numFmtId="3" fontId="3" fillId="0" borderId="4" xfId="0" applyNumberFormat="1" applyFont="1" applyFill="1" applyBorder="1" applyAlignment="1">
      <alignment vertical="center" wrapText="1"/>
    </xf>
    <xf numFmtId="3" fontId="3" fillId="0" borderId="5" xfId="0" applyNumberFormat="1" applyFont="1" applyFill="1" applyBorder="1" applyAlignment="1">
      <alignment vertical="center" wrapText="1"/>
    </xf>
    <xf numFmtId="38" fontId="3" fillId="0" borderId="2" xfId="2" applyFont="1" applyFill="1" applyBorder="1" applyAlignment="1">
      <alignment vertical="center" wrapText="1"/>
    </xf>
    <xf numFmtId="38" fontId="3" fillId="0" borderId="5" xfId="0" applyNumberFormat="1" applyFont="1" applyFill="1" applyBorder="1" applyAlignment="1">
      <alignment vertical="center" wrapText="1"/>
    </xf>
    <xf numFmtId="3" fontId="3" fillId="0" borderId="0" xfId="0" applyNumberFormat="1" applyFont="1" applyFill="1" applyAlignment="1">
      <alignment vertical="center" wrapText="1"/>
    </xf>
    <xf numFmtId="0" fontId="6" fillId="0" borderId="0" xfId="0" applyFont="1" applyFill="1" applyAlignment="1">
      <alignment vertical="center"/>
    </xf>
    <xf numFmtId="0" fontId="3" fillId="0" borderId="6" xfId="0" applyFont="1" applyFill="1" applyBorder="1" applyAlignment="1">
      <alignment vertical="center"/>
    </xf>
    <xf numFmtId="0" fontId="7" fillId="0" borderId="6" xfId="0" applyFont="1" applyFill="1" applyBorder="1" applyAlignment="1">
      <alignment vertical="center" wrapText="1"/>
    </xf>
    <xf numFmtId="0" fontId="8" fillId="0" borderId="0" xfId="0" applyFont="1"/>
    <xf numFmtId="0" fontId="0" fillId="0" borderId="0" xfId="0" applyFont="1"/>
    <xf numFmtId="0" fontId="0" fillId="0" borderId="0" xfId="0" applyFont="1" applyAlignment="1">
      <alignment horizont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vertical="center" wrapText="1"/>
    </xf>
    <xf numFmtId="0" fontId="8" fillId="0" borderId="6" xfId="0" applyFont="1" applyBorder="1" applyAlignment="1">
      <alignment horizontal="center" wrapText="1"/>
    </xf>
    <xf numFmtId="0" fontId="8" fillId="4" borderId="1" xfId="0" applyFont="1" applyFill="1" applyBorder="1" applyAlignment="1">
      <alignment horizontal="center"/>
    </xf>
    <xf numFmtId="0" fontId="8" fillId="4" borderId="6" xfId="0" applyFont="1" applyFill="1" applyBorder="1" applyAlignment="1">
      <alignment horizontal="center"/>
    </xf>
    <xf numFmtId="0" fontId="8" fillId="0" borderId="6" xfId="0" applyFont="1" applyBorder="1" applyAlignment="1">
      <alignment horizontal="center" vertical="center"/>
    </xf>
    <xf numFmtId="0" fontId="8" fillId="4" borderId="6" xfId="0" applyFont="1" applyFill="1" applyBorder="1" applyAlignment="1">
      <alignment horizontal="center" wrapText="1"/>
    </xf>
    <xf numFmtId="0" fontId="8" fillId="0" borderId="6"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0" xfId="0" applyFont="1" applyFill="1" applyAlignment="1">
      <alignment horizontal="centerContinuous" vertical="center"/>
    </xf>
    <xf numFmtId="0" fontId="3" fillId="0" borderId="6" xfId="0" applyFont="1" applyFill="1" applyBorder="1" applyAlignment="1">
      <alignment horizontal="center" vertical="center" wrapText="1"/>
    </xf>
    <xf numFmtId="0" fontId="3" fillId="2" borderId="6" xfId="0" applyFont="1" applyFill="1" applyBorder="1" applyAlignment="1">
      <alignment vertical="center" wrapText="1" shrinkToFit="1"/>
    </xf>
    <xf numFmtId="0" fontId="3" fillId="0" borderId="6" xfId="0" applyFont="1" applyFill="1" applyBorder="1" applyAlignment="1">
      <alignment horizontal="center" vertical="center"/>
    </xf>
    <xf numFmtId="0" fontId="3" fillId="2" borderId="6"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horizontal="right" vertical="center"/>
    </xf>
    <xf numFmtId="0" fontId="3" fillId="2" borderId="2" xfId="0" applyFont="1" applyFill="1" applyBorder="1" applyAlignment="1">
      <alignment vertical="center" wrapText="1" shrinkToFi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wrapText="1"/>
    </xf>
    <xf numFmtId="0" fontId="8" fillId="0" borderId="0" xfId="0" applyFont="1" applyFill="1" applyAlignment="1">
      <alignment horizontal="center" vertical="center"/>
    </xf>
    <xf numFmtId="176" fontId="3" fillId="0" borderId="6" xfId="0" applyNumberFormat="1" applyFont="1" applyFill="1" applyBorder="1" applyAlignment="1">
      <alignment vertical="center" wrapText="1"/>
    </xf>
    <xf numFmtId="176" fontId="3" fillId="0" borderId="9" xfId="0" applyNumberFormat="1"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38" fontId="3" fillId="0" borderId="11" xfId="2"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vertical="center"/>
    </xf>
    <xf numFmtId="38" fontId="3" fillId="0" borderId="13" xfId="2"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176" fontId="3" fillId="0" borderId="5" xfId="0" applyNumberFormat="1" applyFont="1" applyFill="1" applyBorder="1" applyAlignment="1">
      <alignment vertical="center" wrapText="1"/>
    </xf>
    <xf numFmtId="176" fontId="3" fillId="0" borderId="12" xfId="0" applyNumberFormat="1" applyFont="1" applyFill="1" applyBorder="1" applyAlignment="1">
      <alignment vertical="center" wrapText="1"/>
    </xf>
    <xf numFmtId="176" fontId="3" fillId="0" borderId="14" xfId="0" applyNumberFormat="1" applyFont="1" applyFill="1" applyBorder="1" applyAlignment="1">
      <alignment vertical="center" wrapText="1"/>
    </xf>
    <xf numFmtId="38" fontId="3" fillId="0" borderId="6" xfId="2" applyFont="1" applyFill="1" applyBorder="1" applyAlignment="1">
      <alignment vertical="center"/>
    </xf>
    <xf numFmtId="38" fontId="3" fillId="0" borderId="1" xfId="2" applyFont="1" applyFill="1" applyBorder="1" applyAlignment="1">
      <alignment vertical="center"/>
    </xf>
    <xf numFmtId="38" fontId="3" fillId="0" borderId="9" xfId="2" applyFont="1" applyFill="1" applyBorder="1" applyAlignment="1">
      <alignment vertical="center"/>
    </xf>
    <xf numFmtId="38" fontId="3" fillId="0" borderId="2" xfId="2" applyFont="1" applyFill="1" applyBorder="1" applyAlignment="1">
      <alignment vertical="center"/>
    </xf>
    <xf numFmtId="0" fontId="3" fillId="2" borderId="5"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0" borderId="2" xfId="0" applyFont="1" applyFill="1" applyBorder="1" applyAlignment="1">
      <alignment horizontal="right" vertical="center"/>
    </xf>
    <xf numFmtId="3" fontId="3" fillId="2" borderId="6" xfId="0" applyNumberFormat="1" applyFont="1" applyFill="1" applyBorder="1" applyAlignment="1">
      <alignment vertical="center" wrapText="1"/>
    </xf>
    <xf numFmtId="3" fontId="3" fillId="2" borderId="15" xfId="0" applyNumberFormat="1" applyFont="1" applyFill="1" applyBorder="1" applyAlignment="1">
      <alignment vertical="center" wrapText="1"/>
    </xf>
    <xf numFmtId="3" fontId="3" fillId="0" borderId="2" xfId="0" applyNumberFormat="1" applyFont="1" applyFill="1" applyBorder="1" applyAlignment="1">
      <alignment vertical="center"/>
    </xf>
    <xf numFmtId="3" fontId="3" fillId="0" borderId="6" xfId="0" applyNumberFormat="1" applyFont="1" applyFill="1" applyBorder="1" applyAlignment="1">
      <alignment vertical="center" wrapText="1"/>
    </xf>
    <xf numFmtId="3" fontId="3" fillId="0" borderId="15" xfId="0" applyNumberFormat="1" applyFont="1" applyFill="1" applyBorder="1" applyAlignment="1">
      <alignment vertical="center" wrapText="1"/>
    </xf>
    <xf numFmtId="12" fontId="3" fillId="0" borderId="6" xfId="0" quotePrefix="1" applyNumberFormat="1" applyFont="1" applyFill="1" applyBorder="1" applyAlignment="1">
      <alignment horizontal="center" vertical="center" wrapText="1"/>
    </xf>
    <xf numFmtId="12" fontId="3" fillId="0" borderId="15" xfId="0" quotePrefix="1" applyNumberFormat="1" applyFont="1" applyFill="1" applyBorder="1" applyAlignment="1">
      <alignment horizontal="center" vertical="center" wrapText="1"/>
    </xf>
    <xf numFmtId="3" fontId="3" fillId="0" borderId="4" xfId="0" applyNumberFormat="1" applyFont="1" applyFill="1" applyBorder="1" applyAlignment="1">
      <alignment vertical="center"/>
    </xf>
    <xf numFmtId="0" fontId="3" fillId="0" borderId="2" xfId="0" applyFont="1" applyFill="1" applyBorder="1" applyAlignment="1">
      <alignment horizontal="right" vertical="center" wrapText="1"/>
    </xf>
    <xf numFmtId="3" fontId="3" fillId="0" borderId="12" xfId="0" applyNumberFormat="1" applyFont="1" applyFill="1" applyBorder="1" applyAlignment="1">
      <alignment vertical="center" wrapText="1"/>
    </xf>
    <xf numFmtId="3" fontId="3" fillId="0" borderId="14" xfId="0" applyNumberFormat="1" applyFont="1" applyFill="1" applyBorder="1" applyAlignment="1">
      <alignment vertical="center" wrapText="1"/>
    </xf>
    <xf numFmtId="0" fontId="3" fillId="0" borderId="0" xfId="0" applyFont="1" applyFill="1" applyBorder="1" applyAlignment="1">
      <alignment horizontal="right" vertical="center"/>
    </xf>
    <xf numFmtId="177" fontId="3" fillId="0" borderId="5"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177" fontId="3" fillId="0" borderId="14" xfId="0" applyNumberFormat="1" applyFont="1" applyFill="1" applyBorder="1" applyAlignment="1">
      <alignment vertical="center" wrapText="1"/>
    </xf>
    <xf numFmtId="3" fontId="3" fillId="0" borderId="5" xfId="0" applyNumberFormat="1" applyFont="1" applyFill="1" applyBorder="1" applyAlignment="1">
      <alignment vertical="center"/>
    </xf>
    <xf numFmtId="3" fontId="3" fillId="2" borderId="5" xfId="0" applyNumberFormat="1" applyFont="1" applyFill="1" applyBorder="1" applyAlignment="1">
      <alignment vertical="center" wrapText="1"/>
    </xf>
    <xf numFmtId="3" fontId="3" fillId="2" borderId="9" xfId="0" applyNumberFormat="1" applyFont="1" applyFill="1" applyBorder="1" applyAlignment="1">
      <alignment vertical="center" wrapText="1"/>
    </xf>
    <xf numFmtId="0" fontId="3" fillId="0" borderId="9" xfId="0" applyFont="1" applyFill="1" applyBorder="1" applyAlignment="1">
      <alignment vertical="center"/>
    </xf>
    <xf numFmtId="38" fontId="3" fillId="0" borderId="6" xfId="2" applyFont="1" applyFill="1" applyBorder="1" applyAlignment="1">
      <alignment vertical="center" wrapText="1"/>
    </xf>
    <xf numFmtId="38" fontId="3" fillId="0" borderId="9" xfId="2" applyFont="1" applyFill="1" applyBorder="1" applyAlignment="1">
      <alignment vertical="center" wrapText="1"/>
    </xf>
    <xf numFmtId="38" fontId="3" fillId="0" borderId="5" xfId="2" applyFont="1" applyFill="1" applyBorder="1" applyAlignment="1">
      <alignment vertical="center"/>
    </xf>
    <xf numFmtId="0" fontId="10" fillId="0" borderId="0" xfId="0" applyFont="1" applyFill="1" applyAlignment="1">
      <alignment vertical="center" wrapText="1"/>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11" fillId="0" borderId="0" xfId="0" applyFont="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indent="1"/>
    </xf>
    <xf numFmtId="178" fontId="11" fillId="2" borderId="0" xfId="0" applyNumberFormat="1" applyFont="1" applyFill="1" applyBorder="1" applyAlignment="1">
      <alignment horizontal="left" vertical="center"/>
    </xf>
    <xf numFmtId="0" fontId="11" fillId="0" borderId="0" xfId="0" applyFont="1" applyAlignment="1">
      <alignment horizontal="center" vertical="center"/>
    </xf>
    <xf numFmtId="0" fontId="11" fillId="2" borderId="0" xfId="0" applyFont="1" applyFill="1" applyAlignment="1">
      <alignment horizontal="right" vertical="center"/>
    </xf>
    <xf numFmtId="178" fontId="11" fillId="0" borderId="0" xfId="0" applyNumberFormat="1" applyFont="1" applyFill="1" applyBorder="1" applyAlignment="1">
      <alignment horizontal="left" vertical="center"/>
    </xf>
    <xf numFmtId="0" fontId="12" fillId="0" borderId="0" xfId="0" applyFont="1" applyAlignment="1">
      <alignment vertical="center"/>
    </xf>
    <xf numFmtId="0" fontId="11" fillId="2" borderId="0" xfId="0" applyFont="1" applyFill="1" applyAlignment="1">
      <alignment vertical="center"/>
    </xf>
    <xf numFmtId="0" fontId="11" fillId="0" borderId="0" xfId="0" applyFont="1" applyAlignment="1">
      <alignment horizontal="right" vertical="center"/>
    </xf>
    <xf numFmtId="38" fontId="3" fillId="0" borderId="10" xfId="2" applyFont="1" applyFill="1" applyBorder="1" applyAlignment="1">
      <alignment vertical="center"/>
    </xf>
    <xf numFmtId="38" fontId="3" fillId="0" borderId="8" xfId="2" applyFont="1" applyFill="1" applyBorder="1" applyAlignment="1">
      <alignment vertical="center"/>
    </xf>
    <xf numFmtId="38" fontId="3" fillId="0" borderId="4" xfId="2" applyFont="1" applyFill="1" applyBorder="1" applyAlignment="1">
      <alignment horizontal="center" vertical="center"/>
    </xf>
    <xf numFmtId="0" fontId="3" fillId="0" borderId="2" xfId="0" applyFont="1" applyFill="1" applyBorder="1" applyAlignment="1">
      <alignment vertical="center" wrapText="1"/>
    </xf>
    <xf numFmtId="38" fontId="3" fillId="0" borderId="12" xfId="2" applyFont="1" applyFill="1" applyBorder="1" applyAlignment="1">
      <alignment vertical="center"/>
    </xf>
    <xf numFmtId="38" fontId="3" fillId="0" borderId="3" xfId="2" applyFont="1" applyFill="1" applyBorder="1" applyAlignment="1">
      <alignment vertical="center"/>
    </xf>
    <xf numFmtId="0" fontId="3" fillId="0" borderId="5" xfId="0" applyFont="1" applyFill="1" applyBorder="1" applyAlignment="1">
      <alignment vertical="center" wrapText="1"/>
    </xf>
    <xf numFmtId="177" fontId="3" fillId="2" borderId="5" xfId="0" applyNumberFormat="1" applyFont="1" applyFill="1" applyBorder="1" applyAlignment="1" applyProtection="1">
      <alignment horizontal="center" vertical="center" wrapText="1"/>
    </xf>
    <xf numFmtId="177" fontId="3" fillId="2" borderId="12" xfId="0" applyNumberFormat="1" applyFont="1" applyFill="1" applyBorder="1" applyAlignment="1" applyProtection="1">
      <alignment horizontal="center" vertical="center" wrapText="1"/>
    </xf>
    <xf numFmtId="177" fontId="3" fillId="2" borderId="14" xfId="0" applyNumberFormat="1" applyFont="1" applyFill="1" applyBorder="1" applyAlignment="1" applyProtection="1">
      <alignment horizontal="center" vertical="center" wrapText="1"/>
    </xf>
    <xf numFmtId="3" fontId="3" fillId="2" borderId="12" xfId="0" applyNumberFormat="1" applyFont="1" applyFill="1" applyBorder="1" applyAlignment="1">
      <alignment vertical="center" wrapText="1"/>
    </xf>
    <xf numFmtId="3" fontId="3" fillId="2" borderId="14"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wrapText="1"/>
    </xf>
    <xf numFmtId="38" fontId="3" fillId="0" borderId="0" xfId="2" applyFont="1" applyFill="1" applyBorder="1" applyAlignment="1">
      <alignment vertical="center"/>
    </xf>
    <xf numFmtId="0" fontId="11" fillId="0" borderId="0" xfId="0" applyFont="1" applyAlignment="1">
      <alignment horizontal="centerContinuous" vertical="center"/>
    </xf>
    <xf numFmtId="178" fontId="13" fillId="2" borderId="0" xfId="0" applyNumberFormat="1" applyFont="1" applyFill="1" applyBorder="1" applyAlignment="1">
      <alignment horizontal="right" vertical="center"/>
    </xf>
    <xf numFmtId="0" fontId="11" fillId="2" borderId="0" xfId="0" applyFont="1" applyFill="1" applyAlignment="1">
      <alignment horizontal="left" vertical="center" shrinkToFit="1"/>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4" fillId="0" borderId="0" xfId="0" applyFont="1" applyAlignment="1">
      <alignment vertical="center"/>
    </xf>
    <xf numFmtId="0" fontId="14" fillId="2" borderId="0" xfId="0" applyFont="1" applyFill="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vertical="center"/>
    </xf>
    <xf numFmtId="0" fontId="14" fillId="0" borderId="7" xfId="0" applyFont="1" applyBorder="1" applyAlignment="1">
      <alignment horizontal="center" vertical="center"/>
    </xf>
    <xf numFmtId="0" fontId="14" fillId="0" borderId="2" xfId="0" applyFont="1" applyBorder="1" applyAlignment="1">
      <alignment vertical="center"/>
    </xf>
    <xf numFmtId="0" fontId="14" fillId="0" borderId="12" xfId="0" applyFont="1" applyBorder="1" applyAlignment="1">
      <alignment horizontal="center" vertical="center"/>
    </xf>
    <xf numFmtId="0" fontId="14" fillId="0" borderId="17" xfId="0" applyFont="1" applyBorder="1" applyAlignment="1">
      <alignment vertical="center"/>
    </xf>
    <xf numFmtId="0" fontId="14" fillId="0" borderId="17"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right" vertical="center"/>
    </xf>
    <xf numFmtId="179" fontId="14" fillId="0" borderId="17" xfId="0" applyNumberFormat="1" applyFont="1" applyBorder="1" applyAlignment="1">
      <alignment vertical="center"/>
    </xf>
    <xf numFmtId="179" fontId="14" fillId="2" borderId="17" xfId="0" applyNumberFormat="1" applyFont="1" applyFill="1" applyBorder="1" applyAlignment="1">
      <alignment vertical="center"/>
    </xf>
    <xf numFmtId="179" fontId="14" fillId="0" borderId="5" xfId="0" applyNumberFormat="1" applyFont="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right" vertical="center"/>
    </xf>
    <xf numFmtId="179" fontId="14" fillId="0" borderId="7" xfId="0" applyNumberFormat="1" applyFont="1" applyBorder="1" applyAlignment="1">
      <alignment vertical="center"/>
    </xf>
    <xf numFmtId="179" fontId="14" fillId="2" borderId="7" xfId="0" applyNumberFormat="1" applyFont="1" applyFill="1" applyBorder="1" applyAlignment="1">
      <alignment vertical="center"/>
    </xf>
    <xf numFmtId="179" fontId="14" fillId="0" borderId="2" xfId="0" applyNumberFormat="1" applyFont="1" applyBorder="1" applyAlignment="1">
      <alignment vertical="center"/>
    </xf>
    <xf numFmtId="0" fontId="14" fillId="0" borderId="18"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2" borderId="0" xfId="0" applyFont="1" applyFill="1" applyBorder="1" applyAlignment="1">
      <alignment horizontal="right" vertical="center"/>
    </xf>
    <xf numFmtId="0" fontId="14" fillId="0" borderId="3" xfId="0" applyFont="1" applyBorder="1" applyAlignment="1">
      <alignment vertical="center"/>
    </xf>
    <xf numFmtId="0" fontId="14" fillId="0" borderId="5" xfId="0" applyFont="1" applyBorder="1" applyAlignment="1">
      <alignment vertical="center"/>
    </xf>
    <xf numFmtId="0" fontId="3" fillId="0" borderId="0" xfId="0" applyFont="1" applyFill="1" applyBorder="1" applyAlignment="1">
      <alignment vertical="center" wrapText="1"/>
    </xf>
    <xf numFmtId="0" fontId="15" fillId="0" borderId="0" xfId="0" applyFont="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19" xfId="0" applyFont="1" applyBorder="1" applyAlignment="1">
      <alignment vertical="center" wrapText="1"/>
    </xf>
    <xf numFmtId="0" fontId="3" fillId="5" borderId="6" xfId="0" applyFont="1" applyFill="1" applyBorder="1" applyAlignment="1">
      <alignment vertical="center" wrapText="1"/>
    </xf>
    <xf numFmtId="0" fontId="3" fillId="6" borderId="6" xfId="0" applyFont="1" applyFill="1" applyBorder="1" applyAlignment="1">
      <alignment vertical="center" wrapText="1"/>
    </xf>
    <xf numFmtId="0" fontId="3" fillId="7" borderId="6" xfId="0" applyFont="1" applyFill="1" applyBorder="1" applyAlignment="1">
      <alignment vertical="center" wrapText="1"/>
    </xf>
    <xf numFmtId="0" fontId="3" fillId="3" borderId="6" xfId="0" applyFont="1" applyFill="1" applyBorder="1" applyAlignment="1">
      <alignment vertical="center" wrapText="1"/>
    </xf>
    <xf numFmtId="0" fontId="3" fillId="8" borderId="6" xfId="0" applyFont="1" applyFill="1" applyBorder="1" applyAlignment="1">
      <alignment vertical="center" wrapText="1"/>
    </xf>
    <xf numFmtId="0" fontId="3" fillId="9" borderId="6" xfId="0" applyFont="1" applyFill="1" applyBorder="1" applyAlignment="1">
      <alignment vertical="center" wrapText="1"/>
    </xf>
    <xf numFmtId="0" fontId="3" fillId="10" borderId="6" xfId="0" applyFont="1" applyFill="1" applyBorder="1" applyAlignment="1">
      <alignment vertical="center" wrapText="1"/>
    </xf>
    <xf numFmtId="0" fontId="3" fillId="11" borderId="6" xfId="0" applyFont="1" applyFill="1" applyBorder="1" applyAlignment="1">
      <alignment vertical="center" wrapText="1"/>
    </xf>
    <xf numFmtId="0" fontId="3" fillId="5" borderId="1" xfId="0" applyFont="1" applyFill="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vertical="center" wrapText="1"/>
    </xf>
    <xf numFmtId="0" fontId="3" fillId="0" borderId="12" xfId="0" applyFont="1" applyBorder="1" applyAlignment="1">
      <alignment vertical="center" wrapText="1"/>
    </xf>
    <xf numFmtId="0" fontId="3" fillId="6" borderId="7" xfId="0" applyFont="1" applyFill="1" applyBorder="1" applyAlignment="1">
      <alignment vertical="center" wrapText="1"/>
    </xf>
    <xf numFmtId="0" fontId="3" fillId="10" borderId="1" xfId="0" applyFont="1" applyFill="1" applyBorder="1" applyAlignment="1">
      <alignment vertical="center" wrapText="1"/>
    </xf>
    <xf numFmtId="0" fontId="3" fillId="11" borderId="1" xfId="0" applyFont="1" applyFill="1" applyBorder="1" applyAlignment="1">
      <alignment vertical="center" wrapText="1"/>
    </xf>
    <xf numFmtId="0" fontId="3" fillId="5" borderId="2" xfId="0" applyFont="1" applyFill="1" applyBorder="1" applyAlignment="1">
      <alignment vertical="center" wrapText="1"/>
    </xf>
    <xf numFmtId="0" fontId="3" fillId="6" borderId="2" xfId="0" applyFont="1" applyFill="1" applyBorder="1" applyAlignment="1">
      <alignment vertical="center" wrapText="1"/>
    </xf>
    <xf numFmtId="0" fontId="3" fillId="10" borderId="2" xfId="0" applyFont="1" applyFill="1" applyBorder="1" applyAlignment="1">
      <alignment vertical="center" wrapText="1"/>
    </xf>
    <xf numFmtId="0" fontId="3" fillId="10" borderId="7" xfId="0" applyFont="1" applyFill="1" applyBorder="1" applyAlignment="1">
      <alignment vertical="center" wrapText="1"/>
    </xf>
    <xf numFmtId="0" fontId="15" fillId="0" borderId="0" xfId="0" applyFont="1" applyAlignment="1">
      <alignment vertical="center"/>
    </xf>
    <xf numFmtId="12" fontId="3" fillId="0" borderId="6" xfId="0" applyNumberFormat="1" applyFont="1" applyBorder="1" applyAlignment="1">
      <alignment horizontal="center" vertical="center" wrapText="1"/>
    </xf>
    <xf numFmtId="0" fontId="0" fillId="0" borderId="0" xfId="0" applyAlignment="1">
      <alignment wrapText="1"/>
    </xf>
    <xf numFmtId="0" fontId="16" fillId="0" borderId="0" xfId="0" applyFont="1" applyAlignment="1">
      <alignment horizontal="left"/>
    </xf>
    <xf numFmtId="0" fontId="16" fillId="0" borderId="0" xfId="0" applyFont="1"/>
    <xf numFmtId="0" fontId="0" fillId="0" borderId="0" xfId="0"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20" xfId="0" applyFont="1" applyBorder="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12" borderId="21" xfId="0" applyFont="1" applyFill="1" applyBorder="1" applyAlignment="1">
      <alignment horizontal="left" vertical="center" wrapText="1"/>
    </xf>
    <xf numFmtId="0" fontId="0" fillId="12" borderId="23"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xf numFmtId="0" fontId="0" fillId="12" borderId="20" xfId="0" applyFont="1" applyFill="1" applyBorder="1" applyAlignment="1">
      <alignment horizontal="left" vertical="center" wrapText="1"/>
    </xf>
    <xf numFmtId="0" fontId="0" fillId="0" borderId="20" xfId="0" applyFont="1" applyBorder="1" applyAlignment="1">
      <alignment horizontal="left" vertical="center" wrapText="1"/>
    </xf>
    <xf numFmtId="0" fontId="0" fillId="12" borderId="22" xfId="0" applyFont="1" applyFill="1" applyBorder="1" applyAlignment="1">
      <alignment horizontal="left" vertical="center" wrapText="1"/>
    </xf>
    <xf numFmtId="0" fontId="0" fillId="0" borderId="22" xfId="0" applyFont="1" applyBorder="1" applyAlignment="1">
      <alignment horizontal="center" vertical="center" wrapText="1"/>
    </xf>
    <xf numFmtId="0" fontId="0" fillId="12" borderId="23"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12" borderId="21" xfId="0" applyFont="1" applyFill="1" applyBorder="1" applyAlignment="1">
      <alignment horizontal="left" vertical="center" wrapText="1"/>
    </xf>
    <xf numFmtId="0" fontId="16" fillId="12" borderId="23" xfId="0" applyFont="1" applyFill="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2" xfId="0" applyFont="1" applyBorder="1" applyAlignment="1">
      <alignment horizontal="left" vertical="center" wrapText="1"/>
    </xf>
    <xf numFmtId="0" fontId="16" fillId="12" borderId="20" xfId="0" applyFont="1" applyFill="1" applyBorder="1" applyAlignment="1">
      <alignment horizontal="left" vertical="center" wrapText="1"/>
    </xf>
    <xf numFmtId="0" fontId="16" fillId="0" borderId="20" xfId="0" applyFont="1" applyBorder="1" applyAlignment="1">
      <alignment horizontal="left" vertical="center" wrapText="1"/>
    </xf>
    <xf numFmtId="0" fontId="16" fillId="12" borderId="22" xfId="0" applyFont="1" applyFill="1" applyBorder="1" applyAlignment="1">
      <alignment horizontal="left" vertical="center" wrapText="1"/>
    </xf>
    <xf numFmtId="0" fontId="16" fillId="0" borderId="26" xfId="0" applyFont="1" applyBorder="1" applyAlignment="1">
      <alignment horizontal="left" vertical="center" wrapText="1"/>
    </xf>
    <xf numFmtId="0" fontId="0" fillId="0" borderId="26" xfId="0" applyFont="1" applyFill="1" applyBorder="1" applyAlignment="1">
      <alignment horizontal="left" vertical="center" wrapText="1"/>
    </xf>
    <xf numFmtId="0" fontId="1" fillId="0" borderId="27" xfId="0" applyFont="1" applyBorder="1" applyAlignment="1">
      <alignment horizontal="center" vertical="center" wrapText="1"/>
    </xf>
    <xf numFmtId="0" fontId="0" fillId="12" borderId="20" xfId="0" applyFont="1" applyFill="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8" xfId="0" applyFont="1" applyBorder="1" applyAlignment="1">
      <alignment horizontal="left" vertical="center" wrapText="1"/>
    </xf>
    <xf numFmtId="0" fontId="0" fillId="0" borderId="22" xfId="0" applyFont="1" applyBorder="1" applyAlignment="1">
      <alignment vertical="center" wrapText="1"/>
    </xf>
    <xf numFmtId="0" fontId="17" fillId="0" borderId="0" xfId="0" applyFont="1" applyBorder="1" applyAlignment="1">
      <alignment horizontal="center" vertical="center" wrapText="1"/>
    </xf>
    <xf numFmtId="0" fontId="16" fillId="12" borderId="29" xfId="0" applyFont="1" applyFill="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0" fillId="0" borderId="10" xfId="0" applyFont="1" applyBorder="1" applyAlignment="1">
      <alignment horizontal="center" vertical="center" wrapText="1"/>
    </xf>
    <xf numFmtId="0" fontId="0" fillId="12" borderId="31" xfId="0" applyFont="1" applyFill="1" applyBorder="1" applyAlignment="1">
      <alignment horizontal="left" vertical="center" wrapText="1"/>
    </xf>
    <xf numFmtId="0" fontId="0" fillId="12" borderId="3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18" fillId="12" borderId="34" xfId="0" applyFont="1" applyFill="1" applyBorder="1" applyAlignment="1">
      <alignment horizontal="left" vertical="center" wrapText="1"/>
    </xf>
    <xf numFmtId="0" fontId="18" fillId="12" borderId="31"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12" borderId="32" xfId="0" applyFont="1" applyFill="1" applyBorder="1" applyAlignment="1">
      <alignment horizontal="left" vertical="center"/>
    </xf>
    <xf numFmtId="0" fontId="0" fillId="0" borderId="12" xfId="0" applyFont="1" applyBorder="1" applyAlignment="1">
      <alignment horizontal="center"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9" fillId="12" borderId="38"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12" borderId="38" xfId="0" applyFont="1" applyFill="1" applyBorder="1" applyAlignment="1">
      <alignment horizontal="left" vertical="center" wrapText="1"/>
    </xf>
    <xf numFmtId="0" fontId="20" fillId="12" borderId="40" xfId="0" applyFont="1" applyFill="1" applyBorder="1" applyAlignment="1">
      <alignment horizontal="left" vertical="center" wrapText="1"/>
    </xf>
    <xf numFmtId="0" fontId="1" fillId="0" borderId="0" xfId="1" applyFont="1" applyAlignment="1"/>
    <xf numFmtId="0" fontId="21" fillId="0" borderId="0" xfId="0" applyFont="1"/>
    <xf numFmtId="0" fontId="21" fillId="0" borderId="6" xfId="1" applyFont="1" applyBorder="1" applyAlignment="1">
      <alignment horizontal="center" vertical="center"/>
    </xf>
    <xf numFmtId="0" fontId="21" fillId="0" borderId="1" xfId="1" applyFont="1" applyBorder="1" applyAlignment="1">
      <alignment horizontal="center" vertical="center"/>
    </xf>
    <xf numFmtId="0" fontId="22" fillId="0" borderId="0" xfId="1" applyFont="1"/>
    <xf numFmtId="0" fontId="23" fillId="0" borderId="0" xfId="0" applyFont="1"/>
    <xf numFmtId="0" fontId="23" fillId="13" borderId="37" xfId="1" applyFont="1" applyFill="1" applyBorder="1" applyAlignment="1">
      <alignment horizontal="center" vertical="center"/>
    </xf>
    <xf numFmtId="0" fontId="23" fillId="0" borderId="42" xfId="1" applyFont="1" applyFill="1" applyBorder="1" applyAlignment="1">
      <alignment horizontal="center" vertical="center"/>
    </xf>
    <xf numFmtId="0" fontId="23" fillId="13" borderId="6" xfId="1" applyFont="1" applyFill="1" applyBorder="1" applyAlignment="1">
      <alignment horizontal="center" vertical="center"/>
    </xf>
    <xf numFmtId="0" fontId="23" fillId="0" borderId="6" xfId="1" applyFont="1" applyFill="1" applyBorder="1" applyAlignment="1">
      <alignment horizontal="center" vertical="center"/>
    </xf>
    <xf numFmtId="0" fontId="1" fillId="0" borderId="0" xfId="1" applyFont="1"/>
    <xf numFmtId="0" fontId="23" fillId="13" borderId="20" xfId="1" applyFont="1" applyFill="1" applyBorder="1" applyAlignment="1">
      <alignment horizontal="center" vertical="center"/>
    </xf>
    <xf numFmtId="0" fontId="23" fillId="0" borderId="21" xfId="1" applyFont="1" applyFill="1" applyBorder="1" applyAlignment="1">
      <alignment horizontal="center" vertical="center"/>
    </xf>
    <xf numFmtId="0" fontId="23" fillId="14" borderId="20" xfId="1" applyFont="1" applyFill="1" applyBorder="1" applyAlignment="1">
      <alignment horizontal="center" vertical="center"/>
    </xf>
    <xf numFmtId="0" fontId="23" fillId="14" borderId="6" xfId="1" applyFont="1" applyFill="1" applyBorder="1" applyAlignment="1">
      <alignment horizontal="center" vertical="center"/>
    </xf>
    <xf numFmtId="0" fontId="24" fillId="13" borderId="6" xfId="1" applyFont="1" applyFill="1" applyBorder="1" applyAlignment="1">
      <alignment horizontal="center" vertical="center"/>
    </xf>
    <xf numFmtId="0" fontId="23" fillId="15" borderId="6" xfId="1" applyFont="1" applyFill="1" applyBorder="1" applyAlignment="1">
      <alignment horizontal="center" vertical="center"/>
    </xf>
    <xf numFmtId="0" fontId="23" fillId="16" borderId="20" xfId="1" applyFont="1" applyFill="1" applyBorder="1" applyAlignment="1">
      <alignment horizontal="center" vertical="center"/>
    </xf>
    <xf numFmtId="0" fontId="21" fillId="13" borderId="6" xfId="1" applyFont="1" applyFill="1" applyBorder="1" applyAlignment="1">
      <alignment horizontal="center" vertical="center"/>
    </xf>
    <xf numFmtId="0" fontId="23" fillId="16" borderId="6" xfId="1" applyFont="1" applyFill="1" applyBorder="1" applyAlignment="1">
      <alignment horizontal="center" vertical="center"/>
    </xf>
    <xf numFmtId="0" fontId="25" fillId="15" borderId="6" xfId="1" applyFont="1" applyFill="1" applyBorder="1" applyAlignment="1">
      <alignment horizontal="center" vertical="center"/>
    </xf>
    <xf numFmtId="0" fontId="23" fillId="0" borderId="0" xfId="1" applyFont="1" applyAlignment="1">
      <alignment horizontal="center" vertical="center"/>
    </xf>
    <xf numFmtId="0" fontId="23" fillId="16" borderId="37" xfId="1" applyFont="1" applyFill="1" applyBorder="1" applyAlignment="1">
      <alignment horizontal="center" vertical="center"/>
    </xf>
    <xf numFmtId="0" fontId="23" fillId="0" borderId="43" xfId="1" applyFont="1" applyFill="1" applyBorder="1" applyAlignment="1">
      <alignment horizontal="center" vertical="center"/>
    </xf>
    <xf numFmtId="0" fontId="26" fillId="15" borderId="6" xfId="1" applyFont="1" applyFill="1" applyBorder="1" applyAlignment="1">
      <alignment horizontal="center" vertical="center"/>
    </xf>
    <xf numFmtId="20" fontId="1" fillId="0" borderId="0" xfId="1" applyNumberFormat="1" applyFont="1"/>
    <xf numFmtId="0" fontId="23" fillId="17" borderId="20"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37" xfId="1" applyFont="1" applyFill="1" applyBorder="1" applyAlignment="1">
      <alignment horizontal="center" vertical="center"/>
    </xf>
    <xf numFmtId="0" fontId="26" fillId="15" borderId="37" xfId="1" applyFont="1" applyFill="1" applyBorder="1" applyAlignment="1">
      <alignment horizontal="center" vertical="center"/>
    </xf>
    <xf numFmtId="0" fontId="23" fillId="0" borderId="0" xfId="1" applyFont="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5" fillId="0" borderId="0" xfId="0" applyFont="1" applyFill="1" applyAlignment="1">
      <alignment vertical="center"/>
    </xf>
    <xf numFmtId="0" fontId="27" fillId="0" borderId="6" xfId="0" applyFont="1" applyFill="1" applyBorder="1" applyAlignment="1">
      <alignment horizontal="center" vertical="center" wrapText="1"/>
    </xf>
    <xf numFmtId="3" fontId="27" fillId="0" borderId="6" xfId="0" applyNumberFormat="1" applyFont="1" applyFill="1" applyBorder="1" applyAlignment="1">
      <alignment vertical="center" wrapText="1"/>
    </xf>
    <xf numFmtId="176" fontId="27" fillId="0" borderId="2" xfId="0" applyNumberFormat="1" applyFont="1" applyFill="1" applyBorder="1" applyAlignment="1">
      <alignment vertical="center" wrapText="1"/>
    </xf>
    <xf numFmtId="3" fontId="27" fillId="0" borderId="2" xfId="0" applyNumberFormat="1"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19" xfId="0" applyFont="1" applyFill="1" applyBorder="1" applyAlignment="1">
      <alignment vertical="center"/>
    </xf>
    <xf numFmtId="0" fontId="28"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right" vertical="center"/>
    </xf>
    <xf numFmtId="0" fontId="3" fillId="0" borderId="19" xfId="0" applyFont="1" applyFill="1" applyBorder="1" applyAlignment="1">
      <alignment vertical="center"/>
    </xf>
    <xf numFmtId="3" fontId="3" fillId="0" borderId="0" xfId="0" applyNumberFormat="1" applyFont="1" applyFill="1" applyAlignment="1">
      <alignment vertical="center"/>
    </xf>
    <xf numFmtId="0" fontId="27" fillId="0" borderId="18" xfId="0" applyFont="1" applyFill="1" applyBorder="1" applyAlignment="1">
      <alignment horizontal="center" vertical="center"/>
    </xf>
    <xf numFmtId="0" fontId="27" fillId="0" borderId="3" xfId="0" applyFont="1" applyFill="1" applyBorder="1" applyAlignment="1">
      <alignment horizontal="right" vertical="center"/>
    </xf>
    <xf numFmtId="0" fontId="27" fillId="0" borderId="7" xfId="0" applyFont="1" applyFill="1" applyBorder="1" applyAlignment="1">
      <alignment horizontal="center" vertical="center" wrapText="1"/>
    </xf>
    <xf numFmtId="0" fontId="27" fillId="0" borderId="44" xfId="0" applyFont="1" applyFill="1" applyBorder="1" applyAlignment="1">
      <alignment horizontal="center" vertical="center"/>
    </xf>
    <xf numFmtId="0" fontId="3" fillId="18" borderId="44" xfId="0" applyFont="1" applyFill="1" applyBorder="1" applyAlignment="1">
      <alignment horizontal="center" vertical="center" shrinkToFit="1"/>
    </xf>
    <xf numFmtId="0" fontId="3" fillId="0" borderId="0" xfId="0" applyFont="1" applyFill="1" applyAlignment="1">
      <alignment horizontal="right" vertical="center"/>
    </xf>
    <xf numFmtId="180" fontId="27" fillId="0" borderId="2" xfId="0" applyNumberFormat="1" applyFont="1" applyFill="1" applyBorder="1" applyAlignment="1">
      <alignment vertical="center" wrapText="1"/>
    </xf>
    <xf numFmtId="0" fontId="27" fillId="0" borderId="7" xfId="0" applyFont="1" applyFill="1" applyBorder="1" applyAlignment="1">
      <alignment horizontal="center" vertical="center"/>
    </xf>
    <xf numFmtId="3" fontId="27" fillId="18" borderId="2" xfId="0" applyNumberFormat="1" applyFont="1" applyFill="1" applyBorder="1" applyAlignment="1">
      <alignment vertical="center" wrapText="1"/>
    </xf>
    <xf numFmtId="0" fontId="27" fillId="0" borderId="17" xfId="0" applyFont="1" applyFill="1" applyBorder="1" applyAlignment="1">
      <alignment horizontal="center" vertical="center"/>
    </xf>
    <xf numFmtId="0" fontId="27" fillId="18" borderId="44" xfId="0" applyFont="1" applyFill="1" applyBorder="1" applyAlignment="1">
      <alignment horizontal="center" vertical="center" shrinkToFit="1"/>
    </xf>
    <xf numFmtId="0" fontId="27" fillId="0" borderId="1" xfId="0" applyFont="1" applyFill="1" applyBorder="1" applyAlignment="1">
      <alignment horizontal="center" vertical="center"/>
    </xf>
  </cellXfs>
  <cellStyles count="3">
    <cellStyle name="標準" xfId="0" builtinId="0"/>
    <cellStyle name="標準 2" xfId="1"/>
    <cellStyle name="桁区切り" xfId="2" builtinId="6"/>
  </cellStyles>
  <tableStyles count="0" defaultTableStyle="TableStyleMedium9" defaultPivotStyle="PivotStyleLight16"/>
  <colors>
    <mruColors>
      <color rgb="FFFFFFCC"/>
      <color rgb="FFCC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2" name="Line 16"/>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3" name="Line 30"/>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4" name="Line 37"/>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5" name="Line 51"/>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6" name="Line 58"/>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7" name="Line 72"/>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1153160</xdr:colOff>
      <xdr:row>4</xdr:row>
      <xdr:rowOff>191135</xdr:rowOff>
    </xdr:from>
    <xdr:to xmlns:xdr="http://schemas.openxmlformats.org/drawingml/2006/spreadsheetDrawing">
      <xdr:col>4</xdr:col>
      <xdr:colOff>733425</xdr:colOff>
      <xdr:row>7</xdr:row>
      <xdr:rowOff>172085</xdr:rowOff>
    </xdr:to>
    <xdr:sp macro="" textlink="">
      <xdr:nvSpPr>
        <xdr:cNvPr id="2" name="テキスト ボックス 1"/>
        <xdr:cNvSpPr txBox="1"/>
      </xdr:nvSpPr>
      <xdr:spPr>
        <a:xfrm>
          <a:off x="2915285" y="1029335"/>
          <a:ext cx="5180965" cy="10096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6</xdr:row>
      <xdr:rowOff>0</xdr:rowOff>
    </xdr:from>
    <xdr:to xmlns:xdr="http://schemas.openxmlformats.org/drawingml/2006/spreadsheetDrawing">
      <xdr:col>8</xdr:col>
      <xdr:colOff>1087120</xdr:colOff>
      <xdr:row>26</xdr:row>
      <xdr:rowOff>95885</xdr:rowOff>
    </xdr:to>
    <xdr:sp macro="" textlink="">
      <xdr:nvSpPr>
        <xdr:cNvPr id="3" name="正方形/長方形 2"/>
        <xdr:cNvSpPr/>
      </xdr:nvSpPr>
      <xdr:spPr>
        <a:xfrm>
          <a:off x="11029950" y="971550"/>
          <a:ext cx="3620770" cy="31438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セルの結合、入力項目の省略、リストにない文言の入力をすると交付額が正しく算出されないためご注意ください。</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ja-JP" sz="1100">
              <a:solidFill>
                <a:schemeClr val="dk1"/>
              </a:solidFill>
              <a:effectLst/>
              <a:latin typeface="ＭＳ ゴシック"/>
              <a:ea typeface="ＭＳ ゴシック"/>
              <a:cs typeface="+mn-cs"/>
            </a:rPr>
            <a:t>別紙１の入力を別紙２で引用していること</a:t>
          </a:r>
          <a:r>
            <a:rPr kumimoji="1" lang="ja-JP" altLang="en-US" sz="1100">
              <a:solidFill>
                <a:schemeClr val="dk1"/>
              </a:solidFill>
              <a:effectLst/>
              <a:latin typeface="ＭＳ ゴシック"/>
              <a:ea typeface="ＭＳ ゴシック"/>
              <a:cs typeface="+mn-cs"/>
            </a:rPr>
            <a:t>、</a:t>
          </a:r>
          <a:r>
            <a:rPr kumimoji="1" lang="ja-JP" altLang="en-US" sz="1100">
              <a:latin typeface="ＭＳ ゴシック"/>
              <a:ea typeface="ＭＳ ゴシック"/>
            </a:rPr>
            <a:t>別表</a:t>
          </a:r>
          <a:r>
            <a:rPr kumimoji="1" lang="en-US" altLang="ja-JP" sz="1100">
              <a:latin typeface="ＭＳ ゴシック"/>
              <a:ea typeface="ＭＳ ゴシック"/>
            </a:rPr>
            <a:t>2</a:t>
          </a:r>
          <a:r>
            <a:rPr kumimoji="1" lang="ja-JP" altLang="en-US" sz="1100">
              <a:latin typeface="ＭＳ ゴシック"/>
              <a:ea typeface="ＭＳ ゴシック"/>
            </a:rPr>
            <a:t>の第</a:t>
          </a:r>
          <a:r>
            <a:rPr kumimoji="1" lang="en-US" altLang="ja-JP" sz="1100">
              <a:latin typeface="ＭＳ ゴシック"/>
              <a:ea typeface="ＭＳ ゴシック"/>
            </a:rPr>
            <a:t>3</a:t>
          </a:r>
          <a:r>
            <a:rPr kumimoji="1" lang="ja-JP" altLang="en-US" sz="1100">
              <a:latin typeface="ＭＳ ゴシック"/>
              <a:ea typeface="ＭＳ ゴシック"/>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施設の設置主体名は明確にご記載ください。</a:t>
          </a:r>
          <a:endParaRPr kumimoji="1" lang="en-US" altLang="ja-JP" sz="1100">
            <a:latin typeface="ＭＳ ゴシック"/>
            <a:ea typeface="ＭＳ ゴシック"/>
          </a:endParaRPr>
        </a:p>
        <a:p>
          <a:pPr algn="l"/>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（空欄）</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r>
            <a:rPr kumimoji="1" lang="ja-JP" altLang="en-US" sz="1100">
              <a:latin typeface="ＭＳ ゴシック"/>
              <a:ea typeface="ＭＳ ゴシック"/>
            </a:rPr>
            <a:t>　</a:t>
          </a:r>
          <a:endParaRPr kumimoji="1" lang="en-US" altLang="ja-JP" sz="1100">
            <a:latin typeface="ＭＳ ゴシック"/>
            <a:ea typeface="ＭＳ ゴシック"/>
          </a:endParaRPr>
        </a:p>
        <a:p>
          <a:pPr algn="l"/>
          <a:r>
            <a:rPr kumimoji="1" lang="ja-JP" altLang="en-US" sz="1100">
              <a:latin typeface="ＭＳ ゴシック"/>
              <a:ea typeface="ＭＳ ゴシック"/>
            </a:rPr>
            <a:t>　○　</a:t>
          </a:r>
          <a:r>
            <a:rPr kumimoji="1" lang="en-US" altLang="ja-JP" sz="1100">
              <a:latin typeface="ＭＳ ゴシック"/>
              <a:ea typeface="ＭＳ ゴシック"/>
            </a:rPr>
            <a:t>『</a:t>
          </a:r>
          <a:r>
            <a:rPr kumimoji="1" lang="ja-JP" altLang="en-US" sz="1100">
              <a:latin typeface="ＭＳ ゴシック"/>
              <a:ea typeface="ＭＳ ゴシック"/>
            </a:rPr>
            <a:t>○○県</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30</xdr:row>
      <xdr:rowOff>0</xdr:rowOff>
    </xdr:from>
    <xdr:to xmlns:xdr="http://schemas.openxmlformats.org/drawingml/2006/spreadsheetDrawing">
      <xdr:col>4</xdr:col>
      <xdr:colOff>0</xdr:colOff>
      <xdr:row>32</xdr:row>
      <xdr:rowOff>9525</xdr:rowOff>
    </xdr:to>
    <xdr:sp macro="" textlink="">
      <xdr:nvSpPr>
        <xdr:cNvPr id="44603" name="Line 1"/>
        <xdr:cNvSpPr>
          <a:spLocks noChangeShapeType="1"/>
        </xdr:cNvSpPr>
      </xdr:nvSpPr>
      <xdr:spPr>
        <a:xfrm flipV="1">
          <a:off x="4752975" y="5372100"/>
          <a:ext cx="0" cy="3143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4" name="Line 16"/>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5" name="Line 30"/>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6" name="Line 37"/>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7" name="Line 51"/>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8" name="Line 58"/>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9" name="Line 72"/>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0</xdr:colOff>
      <xdr:row>3</xdr:row>
      <xdr:rowOff>0</xdr:rowOff>
    </xdr:from>
    <xdr:to xmlns:xdr="http://schemas.openxmlformats.org/drawingml/2006/spreadsheetDrawing">
      <xdr:col>21</xdr:col>
      <xdr:colOff>1122045</xdr:colOff>
      <xdr:row>4</xdr:row>
      <xdr:rowOff>903605</xdr:rowOff>
    </xdr:to>
    <xdr:sp macro="" textlink="">
      <xdr:nvSpPr>
        <xdr:cNvPr id="10" name="正方形/長方形 9"/>
        <xdr:cNvSpPr/>
      </xdr:nvSpPr>
      <xdr:spPr>
        <a:xfrm>
          <a:off x="18849975" y="485775"/>
          <a:ext cx="5046345" cy="10655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必ず</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種目（</a:t>
          </a:r>
          <a:r>
            <a:rPr kumimoji="1" lang="en-US" altLang="ja-JP" sz="1100">
              <a:solidFill>
                <a:schemeClr val="dk1"/>
              </a:solidFill>
              <a:effectLst/>
              <a:latin typeface="ＭＳ ゴシック"/>
              <a:ea typeface="ＭＳ ゴシック"/>
              <a:cs typeface="+mn-cs"/>
            </a:rPr>
            <a:t>E</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及び</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区分（</a:t>
          </a:r>
          <a:r>
            <a:rPr kumimoji="1" lang="en-US" altLang="ja-JP" sz="1100">
              <a:solidFill>
                <a:schemeClr val="dk1"/>
              </a:solidFill>
              <a:effectLst/>
              <a:latin typeface="ＭＳ ゴシック"/>
              <a:ea typeface="ＭＳ ゴシック"/>
              <a:cs typeface="+mn-cs"/>
            </a:rPr>
            <a:t>T</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を選択してください。</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計算方法（</a:t>
          </a:r>
          <a:r>
            <a:rPr kumimoji="1" lang="en-US" altLang="ja-JP" sz="1100">
              <a:solidFill>
                <a:schemeClr val="dk1"/>
              </a:solidFill>
              <a:effectLst/>
              <a:latin typeface="ＭＳ ゴシック"/>
              <a:ea typeface="ＭＳ ゴシック"/>
              <a:cs typeface="+mn-cs"/>
            </a:rPr>
            <a:t>U</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にアルファベットが表示されない場合、交付額等が算出されません。</a:t>
          </a:r>
          <a:endParaRPr lang="ja-JP" altLang="ja-JP">
            <a:effectLst/>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6</xdr:row>
      <xdr:rowOff>0</xdr:rowOff>
    </xdr:from>
    <xdr:to xmlns:xdr="http://schemas.openxmlformats.org/drawingml/2006/spreadsheetDrawing">
      <xdr:col>8</xdr:col>
      <xdr:colOff>1087120</xdr:colOff>
      <xdr:row>26</xdr:row>
      <xdr:rowOff>95885</xdr:rowOff>
    </xdr:to>
    <xdr:sp macro="" textlink="">
      <xdr:nvSpPr>
        <xdr:cNvPr id="3" name="正方形/長方形 2"/>
        <xdr:cNvSpPr/>
      </xdr:nvSpPr>
      <xdr:spPr>
        <a:xfrm>
          <a:off x="11029950" y="971550"/>
          <a:ext cx="3620770" cy="31438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セルの結合、入力項目の省略、リストにない文言の入力をすると交付額が正しく算出されないためご注意ください。</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ja-JP" sz="1100">
              <a:solidFill>
                <a:schemeClr val="dk1"/>
              </a:solidFill>
              <a:effectLst/>
              <a:latin typeface="ＭＳ ゴシック"/>
              <a:ea typeface="ＭＳ ゴシック"/>
              <a:cs typeface="+mn-cs"/>
            </a:rPr>
            <a:t>別紙１の入力を別紙２で引用していること</a:t>
          </a:r>
          <a:r>
            <a:rPr kumimoji="1" lang="ja-JP" altLang="en-US" sz="1100">
              <a:solidFill>
                <a:schemeClr val="dk1"/>
              </a:solidFill>
              <a:effectLst/>
              <a:latin typeface="ＭＳ ゴシック"/>
              <a:ea typeface="ＭＳ ゴシック"/>
              <a:cs typeface="+mn-cs"/>
            </a:rPr>
            <a:t>、</a:t>
          </a:r>
          <a:r>
            <a:rPr kumimoji="1" lang="ja-JP" altLang="en-US" sz="1100">
              <a:latin typeface="ＭＳ ゴシック"/>
              <a:ea typeface="ＭＳ ゴシック"/>
            </a:rPr>
            <a:t>別表</a:t>
          </a:r>
          <a:r>
            <a:rPr kumimoji="1" lang="en-US" altLang="ja-JP" sz="1100">
              <a:latin typeface="ＭＳ ゴシック"/>
              <a:ea typeface="ＭＳ ゴシック"/>
            </a:rPr>
            <a:t>2</a:t>
          </a:r>
          <a:r>
            <a:rPr kumimoji="1" lang="ja-JP" altLang="en-US" sz="1100">
              <a:latin typeface="ＭＳ ゴシック"/>
              <a:ea typeface="ＭＳ ゴシック"/>
            </a:rPr>
            <a:t>の第</a:t>
          </a:r>
          <a:r>
            <a:rPr kumimoji="1" lang="en-US" altLang="ja-JP" sz="1100">
              <a:latin typeface="ＭＳ ゴシック"/>
              <a:ea typeface="ＭＳ ゴシック"/>
            </a:rPr>
            <a:t>3</a:t>
          </a:r>
          <a:r>
            <a:rPr kumimoji="1" lang="ja-JP" altLang="en-US" sz="1100">
              <a:latin typeface="ＭＳ ゴシック"/>
              <a:ea typeface="ＭＳ ゴシック"/>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施設の設置主体名は明確にご記載ください。</a:t>
          </a:r>
          <a:endParaRPr kumimoji="1" lang="en-US" altLang="ja-JP" sz="1100">
            <a:latin typeface="ＭＳ ゴシック"/>
            <a:ea typeface="ＭＳ ゴシック"/>
          </a:endParaRPr>
        </a:p>
        <a:p>
          <a:pPr algn="l"/>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（空欄）</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r>
            <a:rPr kumimoji="1" lang="ja-JP" altLang="en-US" sz="1100">
              <a:latin typeface="ＭＳ ゴシック"/>
              <a:ea typeface="ＭＳ ゴシック"/>
            </a:rPr>
            <a:t>　</a:t>
          </a:r>
          <a:endParaRPr kumimoji="1" lang="en-US" altLang="ja-JP" sz="1100">
            <a:latin typeface="ＭＳ ゴシック"/>
            <a:ea typeface="ＭＳ ゴシック"/>
          </a:endParaRPr>
        </a:p>
        <a:p>
          <a:pPr algn="l"/>
          <a:r>
            <a:rPr kumimoji="1" lang="ja-JP" altLang="en-US" sz="1100">
              <a:latin typeface="ＭＳ ゴシック"/>
              <a:ea typeface="ＭＳ ゴシック"/>
            </a:rPr>
            <a:t>　○　</a:t>
          </a:r>
          <a:r>
            <a:rPr kumimoji="1" lang="en-US" altLang="ja-JP" sz="1100">
              <a:latin typeface="ＭＳ ゴシック"/>
              <a:ea typeface="ＭＳ ゴシック"/>
            </a:rPr>
            <a:t>『</a:t>
          </a:r>
          <a:r>
            <a:rPr kumimoji="1" lang="ja-JP" altLang="en-US" sz="1100">
              <a:latin typeface="ＭＳ ゴシック"/>
              <a:ea typeface="ＭＳ ゴシック"/>
            </a:rPr>
            <a:t>○○県</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57" name="Line 1"/>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58" name="Line 16"/>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59" name="Line 30"/>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60" name="Line 37"/>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61" name="Line 51"/>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62" name="Line 58"/>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63" name="Line 72"/>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19</xdr:col>
      <xdr:colOff>0</xdr:colOff>
      <xdr:row>3</xdr:row>
      <xdr:rowOff>0</xdr:rowOff>
    </xdr:from>
    <xdr:to xmlns:xdr="http://schemas.openxmlformats.org/drawingml/2006/spreadsheetDrawing">
      <xdr:col>22</xdr:col>
      <xdr:colOff>1122045</xdr:colOff>
      <xdr:row>4</xdr:row>
      <xdr:rowOff>903605</xdr:rowOff>
    </xdr:to>
    <xdr:sp macro="" textlink="">
      <xdr:nvSpPr>
        <xdr:cNvPr id="9" name="正方形/長方形 8"/>
        <xdr:cNvSpPr/>
      </xdr:nvSpPr>
      <xdr:spPr>
        <a:xfrm>
          <a:off x="19840575" y="485775"/>
          <a:ext cx="4684395" cy="10655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必ず</a:t>
          </a:r>
          <a:r>
            <a:rPr kumimoji="1" lang="en-US" altLang="ja-JP" sz="1100">
              <a:latin typeface="ＭＳ ゴシック"/>
              <a:ea typeface="ＭＳ ゴシック"/>
            </a:rPr>
            <a:t>『</a:t>
          </a:r>
          <a:r>
            <a:rPr kumimoji="1" lang="ja-JP" altLang="en-US" sz="1100">
              <a:latin typeface="ＭＳ ゴシック"/>
              <a:ea typeface="ＭＳ ゴシック"/>
            </a:rPr>
            <a:t>種目（</a:t>
          </a:r>
          <a:r>
            <a:rPr kumimoji="1" lang="en-US" altLang="ja-JP" sz="1100">
              <a:latin typeface="ＭＳ ゴシック"/>
              <a:ea typeface="ＭＳ ゴシック"/>
            </a:rPr>
            <a:t>E</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及び</a:t>
          </a:r>
          <a:r>
            <a:rPr kumimoji="1" lang="en-US" altLang="ja-JP" sz="1100">
              <a:latin typeface="ＭＳ ゴシック"/>
              <a:ea typeface="ＭＳ ゴシック"/>
            </a:rPr>
            <a:t>『</a:t>
          </a:r>
          <a:r>
            <a:rPr kumimoji="1" lang="ja-JP" altLang="en-US" sz="1100">
              <a:latin typeface="ＭＳ ゴシック"/>
              <a:ea typeface="ＭＳ ゴシック"/>
            </a:rPr>
            <a:t>区分（</a:t>
          </a:r>
          <a:r>
            <a:rPr kumimoji="1" lang="en-US" altLang="ja-JP" sz="1100">
              <a:latin typeface="ＭＳ ゴシック"/>
              <a:ea typeface="ＭＳ ゴシック"/>
            </a:rPr>
            <a:t>U</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を選択してください。</a:t>
          </a:r>
          <a:r>
            <a:rPr kumimoji="1" lang="en-US" altLang="ja-JP" sz="1100">
              <a:latin typeface="ＭＳ ゴシック"/>
              <a:ea typeface="ＭＳ ゴシック"/>
            </a:rPr>
            <a:t>『</a:t>
          </a:r>
          <a:r>
            <a:rPr kumimoji="1" lang="ja-JP" altLang="en-US" sz="1100">
              <a:latin typeface="ＭＳ ゴシック"/>
              <a:ea typeface="ＭＳ ゴシック"/>
            </a:rPr>
            <a:t>計算方法（</a:t>
          </a:r>
          <a:r>
            <a:rPr kumimoji="1" lang="en-US" altLang="ja-JP" sz="1100">
              <a:latin typeface="ＭＳ ゴシック"/>
              <a:ea typeface="ＭＳ ゴシック"/>
            </a:rPr>
            <a:t>V</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にアルファベットが表示されない場合、交付額等が算出されません。</a:t>
          </a:r>
          <a:endParaRPr kumimoji="1" lang="en-US" altLang="ja-JP" sz="11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 name="Line 16"/>
        <xdr:cNvSpPr>
          <a:spLocks noChangeShapeType="1"/>
        </xdr:cNvSpPr>
      </xdr:nvSpPr>
      <xdr:spPr>
        <a:xfrm flipV="1">
          <a:off x="67341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 name="Line 30"/>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 name="Line 37"/>
        <xdr:cNvSpPr>
          <a:spLocks noChangeShapeType="1"/>
        </xdr:cNvSpPr>
      </xdr:nvSpPr>
      <xdr:spPr>
        <a:xfrm flipV="1">
          <a:off x="67341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5" name="Line 51"/>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6" name="Line 58"/>
        <xdr:cNvSpPr>
          <a:spLocks noChangeShapeType="1"/>
        </xdr:cNvSpPr>
      </xdr:nvSpPr>
      <xdr:spPr>
        <a:xfrm flipV="1">
          <a:off x="67341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7" name="Line 72"/>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8" name="Line 7"/>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9" name="Line 8"/>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0" name="Line 9"/>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1" name="Line 22"/>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2" name="Line 23"/>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3" name="Line 24"/>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4" name="Line 25"/>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5" name="Line 26"/>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6" name="Line 27"/>
        <xdr:cNvSpPr>
          <a:spLocks noChangeShapeType="1"/>
        </xdr:cNvSpPr>
      </xdr:nvSpPr>
      <xdr:spPr>
        <a:xfrm flipV="1">
          <a:off x="83915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294640</xdr:colOff>
      <xdr:row>13</xdr:row>
      <xdr:rowOff>74930</xdr:rowOff>
    </xdr:from>
    <xdr:to xmlns:xdr="http://schemas.openxmlformats.org/drawingml/2006/spreadsheetDrawing">
      <xdr:col>7</xdr:col>
      <xdr:colOff>0</xdr:colOff>
      <xdr:row>13</xdr:row>
      <xdr:rowOff>563245</xdr:rowOff>
    </xdr:to>
    <xdr:sp macro="" textlink="">
      <xdr:nvSpPr>
        <xdr:cNvPr id="17" name="楕円 37"/>
        <xdr:cNvSpPr/>
      </xdr:nvSpPr>
      <xdr:spPr>
        <a:xfrm>
          <a:off x="10343515" y="5027930"/>
          <a:ext cx="1362710" cy="4883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304800</xdr:colOff>
      <xdr:row>13</xdr:row>
      <xdr:rowOff>505460</xdr:rowOff>
    </xdr:from>
    <xdr:to xmlns:xdr="http://schemas.openxmlformats.org/drawingml/2006/spreadsheetDrawing">
      <xdr:col>6</xdr:col>
      <xdr:colOff>532765</xdr:colOff>
      <xdr:row>14</xdr:row>
      <xdr:rowOff>76200</xdr:rowOff>
    </xdr:to>
    <xdr:sp macro="" textlink="">
      <xdr:nvSpPr>
        <xdr:cNvPr id="18" name="直線 38"/>
        <xdr:cNvSpPr/>
      </xdr:nvSpPr>
      <xdr:spPr>
        <a:xfrm flipH="1">
          <a:off x="10353675" y="5458460"/>
          <a:ext cx="227965" cy="208915"/>
        </a:xfrm>
        <a:prstGeom prst="line">
          <a:avLst/>
        </a:prstGeom>
        <a:noFill/>
        <a:ln w="19050">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1019175</xdr:colOff>
      <xdr:row>14</xdr:row>
      <xdr:rowOff>8890</xdr:rowOff>
    </xdr:from>
    <xdr:to xmlns:xdr="http://schemas.openxmlformats.org/drawingml/2006/spreadsheetDrawing">
      <xdr:col>6</xdr:col>
      <xdr:colOff>1237615</xdr:colOff>
      <xdr:row>15</xdr:row>
      <xdr:rowOff>123825</xdr:rowOff>
    </xdr:to>
    <xdr:sp macro="" textlink="">
      <xdr:nvSpPr>
        <xdr:cNvPr id="19" name="四角形 39"/>
        <xdr:cNvSpPr/>
      </xdr:nvSpPr>
      <xdr:spPr>
        <a:xfrm>
          <a:off x="9410700" y="5600065"/>
          <a:ext cx="1875790" cy="34353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rPr>
            <a:t>精算額（県への返還額計）</a:t>
          </a:r>
          <a:endParaRPr kumimoji="1" lang="ja-JP" altLang="en-US">
            <a:solidFill>
              <a:sysClr val="windowText" lastClr="000000"/>
            </a:solidFill>
          </a:endParaRPr>
        </a:p>
      </xdr:txBody>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0" name="Line 40"/>
        <xdr:cNvSpPr>
          <a:spLocks noChangeShapeType="1"/>
        </xdr:cNvSpPr>
      </xdr:nvSpPr>
      <xdr:spPr>
        <a:xfrm flipV="1">
          <a:off x="100488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1" name="Line 41"/>
        <xdr:cNvSpPr>
          <a:spLocks noChangeShapeType="1"/>
        </xdr:cNvSpPr>
      </xdr:nvSpPr>
      <xdr:spPr>
        <a:xfrm flipV="1">
          <a:off x="100488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2" name="Line 42"/>
        <xdr:cNvSpPr>
          <a:spLocks noChangeShapeType="1"/>
        </xdr:cNvSpPr>
      </xdr:nvSpPr>
      <xdr:spPr>
        <a:xfrm flipV="1">
          <a:off x="1004887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3" name="Line 43"/>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4" name="Line 44"/>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5" name="Line 45"/>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6" name="Line 46"/>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7" name="Line 47"/>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8" name="Line 48"/>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9" name="Line 49"/>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0" name="Line 50"/>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1" name="Line 51"/>
        <xdr:cNvSpPr>
          <a:spLocks noChangeShapeType="1"/>
        </xdr:cNvSpPr>
      </xdr:nvSpPr>
      <xdr:spPr>
        <a:xfrm flipV="1">
          <a:off x="11706225" y="49530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0</xdr:row>
      <xdr:rowOff>0</xdr:rowOff>
    </xdr:from>
    <xdr:to xmlns:xdr="http://schemas.openxmlformats.org/drawingml/2006/spreadsheetDrawing">
      <xdr:col>6</xdr:col>
      <xdr:colOff>952500</xdr:colOff>
      <xdr:row>1</xdr:row>
      <xdr:rowOff>83820</xdr:rowOff>
    </xdr:to>
    <xdr:sp macro="" textlink="">
      <xdr:nvSpPr>
        <xdr:cNvPr id="32" name="四角形 52"/>
        <xdr:cNvSpPr/>
      </xdr:nvSpPr>
      <xdr:spPr>
        <a:xfrm>
          <a:off x="10048875" y="0"/>
          <a:ext cx="952500" cy="302895"/>
        </a:xfrm>
        <a:prstGeom prst="rect"/>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a:solidFill>
                <a:schemeClr val="tx1"/>
              </a:solidFill>
            </a:rPr>
            <a:t>記入例</a:t>
          </a:r>
          <a:endParaRPr kumimoji="1" lang="ja-JP" altLang="en-US">
            <a:solidFill>
              <a:schemeClr val="tx1"/>
            </a:solidFill>
          </a:endParaRPr>
        </a:p>
        <a:p>
          <a:pPr algn="ctr"/>
          <a:endParaRPr kumimoji="1" lang="ja-JP" altLang="en-US">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2" name="Line 16"/>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3" name="Line 30"/>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4" name="Line 37"/>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5" name="Line 51"/>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6" name="Line 58"/>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7" name="Line 72"/>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8" name="Line 7"/>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9" name="Line 8"/>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0" name="Line 9"/>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1" name="Line 11"/>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2" name="Line 12"/>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3" name="Line 13"/>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4" name="Line 14"/>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5" name="Line 15"/>
        <xdr:cNvSpPr>
          <a:spLocks noChangeShapeType="1"/>
        </xdr:cNvSpPr>
      </xdr:nvSpPr>
      <xdr:spPr>
        <a:xfrm flipV="1">
          <a:off x="673417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6" name="Line 16"/>
        <xdr:cNvSpPr>
          <a:spLocks noChangeShapeType="1"/>
        </xdr:cNvSpPr>
      </xdr:nvSpPr>
      <xdr:spPr>
        <a:xfrm flipV="1">
          <a:off x="117062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7" name="Line 17"/>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8" name="Line 18"/>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9" name="Line 19"/>
        <xdr:cNvSpPr>
          <a:spLocks noChangeShapeType="1"/>
        </xdr:cNvSpPr>
      </xdr:nvSpPr>
      <xdr:spPr>
        <a:xfrm flipV="1">
          <a:off x="8391525" y="6657975"/>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109855</xdr:colOff>
      <xdr:row>8</xdr:row>
      <xdr:rowOff>43180</xdr:rowOff>
    </xdr:from>
    <xdr:to xmlns:xdr="http://schemas.openxmlformats.org/drawingml/2006/spreadsheetDrawing">
      <xdr:col>1</xdr:col>
      <xdr:colOff>1597660</xdr:colOff>
      <xdr:row>8</xdr:row>
      <xdr:rowOff>1478915</xdr:rowOff>
    </xdr:to>
    <xdr:sp macro="" textlink="">
      <xdr:nvSpPr>
        <xdr:cNvPr id="20" name="四角形 39"/>
        <xdr:cNvSpPr/>
      </xdr:nvSpPr>
      <xdr:spPr>
        <a:xfrm>
          <a:off x="1871980" y="2405380"/>
          <a:ext cx="148780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ysClr val="windowText" lastClr="000000"/>
              </a:solidFill>
            </a:rPr>
            <a:t>補助対象となる物品の購入金額等、経費の合計額を記入してください。</a:t>
          </a:r>
          <a:endParaRPr kumimoji="1" lang="ja-JP" altLang="en-US" sz="1000">
            <a:solidFill>
              <a:sysClr val="windowText" lastClr="000000"/>
            </a:solidFill>
          </a:endParaRPr>
        </a:p>
        <a:p>
          <a:r>
            <a:rPr kumimoji="1" lang="ja-JP" altLang="en-US" sz="1000">
              <a:solidFill>
                <a:sysClr val="windowText" lastClr="000000"/>
              </a:solidFill>
            </a:rPr>
            <a:t>（②④は別紙様式２の所要額の合計欄の額を記入）</a:t>
          </a:r>
          <a:endParaRPr kumimoji="1" lang="ja-JP" altLang="en-US" sz="1000">
            <a:solidFill>
              <a:sysClr val="windowText" lastClr="000000"/>
            </a:solidFill>
          </a:endParaRPr>
        </a:p>
      </xdr:txBody>
    </xdr:sp>
    <xdr:clientData/>
  </xdr:twoCellAnchor>
  <xdr:twoCellAnchor>
    <xdr:from xmlns:xdr="http://schemas.openxmlformats.org/drawingml/2006/spreadsheetDrawing">
      <xdr:col>2</xdr:col>
      <xdr:colOff>79375</xdr:colOff>
      <xdr:row>8</xdr:row>
      <xdr:rowOff>43180</xdr:rowOff>
    </xdr:from>
    <xdr:to xmlns:xdr="http://schemas.openxmlformats.org/drawingml/2006/spreadsheetDrawing">
      <xdr:col>2</xdr:col>
      <xdr:colOff>1597660</xdr:colOff>
      <xdr:row>8</xdr:row>
      <xdr:rowOff>1478915</xdr:rowOff>
    </xdr:to>
    <xdr:sp macro="" textlink="">
      <xdr:nvSpPr>
        <xdr:cNvPr id="21" name="四角形 40"/>
        <xdr:cNvSpPr/>
      </xdr:nvSpPr>
      <xdr:spPr>
        <a:xfrm>
          <a:off x="3498850" y="2405380"/>
          <a:ext cx="151828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ysClr val="windowText" lastClr="000000"/>
              </a:solidFill>
            </a:rPr>
            <a:t>この交付金以外に、他の補助金や寄付金等の収入があれば、その額を記入してください。なければ「0」を記入してください。</a:t>
          </a:r>
          <a:endParaRPr kumimoji="1" lang="ja-JP" altLang="en-US" sz="1000">
            <a:solidFill>
              <a:sysClr val="windowText" lastClr="000000"/>
            </a:solidFill>
          </a:endParaRPr>
        </a:p>
      </xdr:txBody>
    </xdr:sp>
    <xdr:clientData/>
  </xdr:twoCellAnchor>
  <xdr:twoCellAnchor>
    <xdr:from xmlns:xdr="http://schemas.openxmlformats.org/drawingml/2006/spreadsheetDrawing">
      <xdr:col>3</xdr:col>
      <xdr:colOff>35560</xdr:colOff>
      <xdr:row>8</xdr:row>
      <xdr:rowOff>31115</xdr:rowOff>
    </xdr:from>
    <xdr:to xmlns:xdr="http://schemas.openxmlformats.org/drawingml/2006/spreadsheetDrawing">
      <xdr:col>3</xdr:col>
      <xdr:colOff>1600835</xdr:colOff>
      <xdr:row>8</xdr:row>
      <xdr:rowOff>1478915</xdr:rowOff>
    </xdr:to>
    <xdr:sp macro="" textlink="">
      <xdr:nvSpPr>
        <xdr:cNvPr id="22" name="四角形 41"/>
        <xdr:cNvSpPr/>
      </xdr:nvSpPr>
      <xdr:spPr>
        <a:xfrm>
          <a:off x="5112385" y="2393315"/>
          <a:ext cx="1565275" cy="144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（Ａ）－（Ｂ）の額が表示されていることを確認してください。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4</xdr:col>
      <xdr:colOff>0</xdr:colOff>
      <xdr:row>8</xdr:row>
      <xdr:rowOff>43180</xdr:rowOff>
    </xdr:from>
    <xdr:to xmlns:xdr="http://schemas.openxmlformats.org/drawingml/2006/spreadsheetDrawing">
      <xdr:col>4</xdr:col>
      <xdr:colOff>0</xdr:colOff>
      <xdr:row>8</xdr:row>
      <xdr:rowOff>1478915</xdr:rowOff>
    </xdr:to>
    <xdr:sp macro="" textlink="">
      <xdr:nvSpPr>
        <xdr:cNvPr id="23" name="四角形 42"/>
        <xdr:cNvSpPr/>
      </xdr:nvSpPr>
      <xdr:spPr>
        <a:xfrm>
          <a:off x="6734175" y="2405380"/>
          <a:ext cx="0"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②④の事業については、交付基準額（補助上限額）を記入してください。（別紙様式２の補助上限額を記入）</a:t>
          </a:r>
          <a:endParaRPr kumimoji="1" lang="ja-JP" altLang="en-US">
            <a:solidFill>
              <a:sysClr val="windowText" lastClr="000000"/>
            </a:solidFill>
          </a:endParaRPr>
        </a:p>
      </xdr:txBody>
    </xdr:sp>
    <xdr:clientData/>
  </xdr:twoCellAnchor>
  <xdr:twoCellAnchor>
    <xdr:from xmlns:xdr="http://schemas.openxmlformats.org/drawingml/2006/spreadsheetDrawing">
      <xdr:col>4</xdr:col>
      <xdr:colOff>59690</xdr:colOff>
      <xdr:row>8</xdr:row>
      <xdr:rowOff>31115</xdr:rowOff>
    </xdr:from>
    <xdr:to xmlns:xdr="http://schemas.openxmlformats.org/drawingml/2006/spreadsheetDrawing">
      <xdr:col>4</xdr:col>
      <xdr:colOff>1624965</xdr:colOff>
      <xdr:row>8</xdr:row>
      <xdr:rowOff>1478915</xdr:rowOff>
    </xdr:to>
    <xdr:sp macro="" textlink="">
      <xdr:nvSpPr>
        <xdr:cNvPr id="24" name="四角形 43"/>
        <xdr:cNvSpPr/>
      </xdr:nvSpPr>
      <xdr:spPr>
        <a:xfrm>
          <a:off x="6793865" y="2393315"/>
          <a:ext cx="1565275" cy="144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受入済の交付金額を記入してください。（交付決定通知の額）</a:t>
          </a:r>
          <a:endParaRPr kumimoji="1" lang="ja-JP" altLang="en-US">
            <a:solidFill>
              <a:sysClr val="windowText" lastClr="000000"/>
            </a:solidFill>
          </a:endParaRPr>
        </a:p>
      </xdr:txBody>
    </xdr:sp>
    <xdr:clientData/>
  </xdr:twoCellAnchor>
  <xdr:twoCellAnchor>
    <xdr:from xmlns:xdr="http://schemas.openxmlformats.org/drawingml/2006/spreadsheetDrawing">
      <xdr:col>5</xdr:col>
      <xdr:colOff>59690</xdr:colOff>
      <xdr:row>8</xdr:row>
      <xdr:rowOff>43180</xdr:rowOff>
    </xdr:from>
    <xdr:to xmlns:xdr="http://schemas.openxmlformats.org/drawingml/2006/spreadsheetDrawing">
      <xdr:col>5</xdr:col>
      <xdr:colOff>1590675</xdr:colOff>
      <xdr:row>8</xdr:row>
      <xdr:rowOff>1478915</xdr:rowOff>
    </xdr:to>
    <xdr:sp macro="" textlink="">
      <xdr:nvSpPr>
        <xdr:cNvPr id="25" name="四角形 44"/>
        <xdr:cNvSpPr/>
      </xdr:nvSpPr>
      <xdr:spPr>
        <a:xfrm>
          <a:off x="8451215" y="2405380"/>
          <a:ext cx="153098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900">
              <a:solidFill>
                <a:sysClr val="windowText" lastClr="000000"/>
              </a:solidFill>
            </a:rPr>
            <a:t>（Ｃ）の額（③以外は千円未満を切り捨てた額）が、</a:t>
          </a:r>
          <a:endParaRPr kumimoji="1" lang="ja-JP" altLang="en-US" sz="900">
            <a:solidFill>
              <a:sysClr val="windowText" lastClr="000000"/>
            </a:solidFill>
          </a:endParaRPr>
        </a:p>
        <a:p>
          <a:r>
            <a:rPr kumimoji="1" lang="ja-JP" altLang="en-US" sz="900">
              <a:solidFill>
                <a:sysClr val="windowText" lastClr="000000"/>
              </a:solidFill>
            </a:rPr>
            <a:t>（Ｅ）の額以上の場合は（Ｄ）の額、</a:t>
          </a:r>
          <a:endParaRPr kumimoji="1" lang="ja-JP" altLang="en-US" sz="900">
            <a:solidFill>
              <a:sysClr val="windowText" lastClr="000000"/>
            </a:solidFill>
          </a:endParaRPr>
        </a:p>
        <a:p>
          <a:r>
            <a:rPr kumimoji="1" lang="ja-JP" altLang="en-US" sz="900">
              <a:solidFill>
                <a:sysClr val="windowText" lastClr="000000"/>
              </a:solidFill>
            </a:rPr>
            <a:t>（Ｄ）の額未満の場合はその額</a:t>
          </a:r>
          <a:endParaRPr kumimoji="1" lang="ja-JP" altLang="en-US" sz="900">
            <a:solidFill>
              <a:sysClr val="windowText" lastClr="000000"/>
            </a:solidFill>
          </a:endParaRPr>
        </a:p>
        <a:p>
          <a:r>
            <a:rPr kumimoji="1" lang="ja-JP" altLang="en-US" sz="900">
              <a:solidFill>
                <a:sysClr val="windowText" lastClr="000000"/>
              </a:solidFill>
            </a:rPr>
            <a:t>が表示されていることを確認してください。</a:t>
          </a:r>
          <a:endParaRPr kumimoji="1" lang="ja-JP" altLang="en-US" sz="900">
            <a:solidFill>
              <a:sysClr val="windowText" lastClr="000000"/>
            </a:solidFill>
          </a:endParaRPr>
        </a:p>
      </xdr:txBody>
    </xdr:sp>
    <xdr:clientData/>
  </xdr:twoCellAnchor>
  <xdr:twoCellAnchor>
    <xdr:from xmlns:xdr="http://schemas.openxmlformats.org/drawingml/2006/spreadsheetDrawing">
      <xdr:col>6</xdr:col>
      <xdr:colOff>46990</xdr:colOff>
      <xdr:row>8</xdr:row>
      <xdr:rowOff>18415</xdr:rowOff>
    </xdr:from>
    <xdr:to xmlns:xdr="http://schemas.openxmlformats.org/drawingml/2006/spreadsheetDrawing">
      <xdr:col>6</xdr:col>
      <xdr:colOff>1579880</xdr:colOff>
      <xdr:row>8</xdr:row>
      <xdr:rowOff>1478915</xdr:rowOff>
    </xdr:to>
    <xdr:sp macro="" textlink="">
      <xdr:nvSpPr>
        <xdr:cNvPr id="26" name="四角形 45"/>
        <xdr:cNvSpPr/>
      </xdr:nvSpPr>
      <xdr:spPr>
        <a:xfrm>
          <a:off x="10095865" y="2380615"/>
          <a:ext cx="1532890" cy="1460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（Ｅ）－（Ｄ）の額が表示されていることを確認してください。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6</xdr:col>
      <xdr:colOff>358140</xdr:colOff>
      <xdr:row>0</xdr:row>
      <xdr:rowOff>55245</xdr:rowOff>
    </xdr:from>
    <xdr:to xmlns:xdr="http://schemas.openxmlformats.org/drawingml/2006/spreadsheetDrawing">
      <xdr:col>6</xdr:col>
      <xdr:colOff>1310640</xdr:colOff>
      <xdr:row>1</xdr:row>
      <xdr:rowOff>139065</xdr:rowOff>
    </xdr:to>
    <xdr:sp macro="" textlink="">
      <xdr:nvSpPr>
        <xdr:cNvPr id="27" name="四角形 46"/>
        <xdr:cNvSpPr/>
      </xdr:nvSpPr>
      <xdr:spPr>
        <a:xfrm>
          <a:off x="10407015" y="55245"/>
          <a:ext cx="952500" cy="302895"/>
        </a:xfrm>
        <a:prstGeom prst="rect"/>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a:solidFill>
                <a:schemeClr val="tx1"/>
              </a:solidFill>
            </a:rPr>
            <a:t>記入例</a:t>
          </a:r>
          <a:endParaRPr kumimoji="1" lang="ja-JP" altLang="en-US">
            <a:solidFill>
              <a:schemeClr val="tx1"/>
            </a:solidFill>
          </a:endParaRPr>
        </a:p>
        <a:p>
          <a:pPr algn="ctr"/>
          <a:endParaRPr kumimoji="1" lang="ja-JP" altLang="en-US">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 name="Line 16"/>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 name="Line 30"/>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 name="Line 37"/>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5" name="Line 51"/>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6" name="Line 58"/>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7" name="Line 72"/>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8" name="Line 7"/>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9" name="Line 8"/>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0" name="Line 9"/>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1220470</xdr:colOff>
      <xdr:row>9</xdr:row>
      <xdr:rowOff>438150</xdr:rowOff>
    </xdr:from>
    <xdr:to xmlns:xdr="http://schemas.openxmlformats.org/drawingml/2006/spreadsheetDrawing">
      <xdr:col>5</xdr:col>
      <xdr:colOff>1177290</xdr:colOff>
      <xdr:row>11</xdr:row>
      <xdr:rowOff>635635</xdr:rowOff>
    </xdr:to>
    <xdr:sp macro="" textlink="">
      <xdr:nvSpPr>
        <xdr:cNvPr id="11" name="図形 10"/>
        <xdr:cNvSpPr/>
      </xdr:nvSpPr>
      <xdr:spPr>
        <a:xfrm>
          <a:off x="2982595" y="2857500"/>
          <a:ext cx="5071745" cy="1473835"/>
        </a:xfrm>
        <a:prstGeom prst="roundRect">
          <a:avLst/>
        </a:prstGeom>
        <a:solidFill>
          <a:sysClr val="window" lastClr="FFFFFF"/>
        </a:solidFill>
        <a:ln w="349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800"/>
        </a:p>
        <a:p>
          <a:r>
            <a:rPr kumimoji="1" lang="ja-JP" altLang="en-US" sz="1800" b="1">
              <a:solidFill>
                <a:srgbClr val="FF0000"/>
              </a:solidFill>
              <a:latin typeface="ＭＳ Ｐゴシック"/>
              <a:ea typeface="ＭＳ Ｐゴシック"/>
            </a:rPr>
            <a:t>このシートはダミーシートです。</a:t>
          </a:r>
        </a:p>
        <a:p>
          <a:r>
            <a:rPr kumimoji="1" lang="ja-JP" altLang="en-US" sz="1800" b="1">
              <a:solidFill>
                <a:srgbClr val="FF0000"/>
              </a:solidFill>
              <a:latin typeface="ＭＳ Ｐゴシック"/>
              <a:ea typeface="ＭＳ Ｐゴシック"/>
            </a:rPr>
            <a:t>入力しないでください。</a:t>
          </a:r>
        </a:p>
      </xdr:txBody>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2" name="Line 11"/>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3" name="Line 12"/>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4" name="Line 13"/>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5" name="Line 14"/>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6" name="Line 15"/>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7" name="Line 16"/>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8" name="Line 17"/>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9" name="Line 18"/>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0" name="Line 19"/>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1" name="Line 20"/>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2" name="Line 21"/>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3" name="Line 22"/>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4" name="Line 23"/>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5" name="Line 24"/>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6" name="Line 25"/>
        <xdr:cNvSpPr>
          <a:spLocks noChangeShapeType="1"/>
        </xdr:cNvSpPr>
      </xdr:nvSpPr>
      <xdr:spPr>
        <a:xfrm flipV="1">
          <a:off x="933450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7" name="Line 26"/>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8" name="Line 27"/>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9" name="Line 28"/>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0" name="Line 29"/>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1" name="Line 30"/>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2" name="Line 31"/>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3" name="Line 32"/>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4" name="Line 33"/>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5" name="Line 34"/>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6" name="Line 16"/>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7" name="Line 37"/>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8" name="Line 58"/>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39" name="Line 7"/>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0" name="Line 8"/>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1" name="Line 9"/>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2" name="Line 11"/>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3" name="Line 13"/>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4" name="Line 15"/>
        <xdr:cNvSpPr>
          <a:spLocks noChangeShapeType="1"/>
        </xdr:cNvSpPr>
      </xdr:nvSpPr>
      <xdr:spPr>
        <a:xfrm flipV="1">
          <a:off x="5648325"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5" name="Line 17"/>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6" name="Line 18"/>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7" name="Line 19"/>
        <xdr:cNvSpPr>
          <a:spLocks noChangeShapeType="1"/>
        </xdr:cNvSpPr>
      </xdr:nvSpPr>
      <xdr:spPr>
        <a:xfrm flipV="1">
          <a:off x="6877050" y="4972050"/>
          <a:ext cx="0" cy="762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4.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5.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6.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7.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8.xml" Id="rId2" /><Relationship Type="http://schemas.openxmlformats.org/officeDocument/2006/relationships/vmlDrawing" Target="../drawings/vmlDrawing2.vml" Id="rId3" /><Relationship Type="http://schemas.openxmlformats.org/officeDocument/2006/relationships/comments" Target="../comments2.xml" Id="rId4"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9.xml" Id="rId2" /><Relationship Type="http://schemas.openxmlformats.org/officeDocument/2006/relationships/vmlDrawing" Target="../drawings/vmlDrawing3.vml" Id="rId3" /><Relationship Type="http://schemas.openxmlformats.org/officeDocument/2006/relationships/comments" Target="../comments3.xml" Id="rId4"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4:C51"/>
  <sheetViews>
    <sheetView workbookViewId="0">
      <selection activeCell="C5" sqref="C5:C18"/>
    </sheetView>
  </sheetViews>
  <sheetFormatPr defaultRowHeight="13.5"/>
  <cols>
    <col min="3" max="3" width="79.25" bestFit="1" customWidth="1"/>
  </cols>
  <sheetData>
    <row r="4" spans="1:3">
      <c r="A4" t="s">
        <v>538</v>
      </c>
      <c r="B4" t="s">
        <v>474</v>
      </c>
      <c r="C4" t="s">
        <v>23</v>
      </c>
    </row>
    <row r="5" spans="1:3">
      <c r="A5">
        <v>1</v>
      </c>
      <c r="B5" t="s">
        <v>511</v>
      </c>
      <c r="C5" t="s">
        <v>372</v>
      </c>
    </row>
    <row r="6" spans="1:3">
      <c r="A6">
        <v>2</v>
      </c>
      <c r="B6" t="s">
        <v>512</v>
      </c>
      <c r="C6" t="s">
        <v>539</v>
      </c>
    </row>
    <row r="7" spans="1:3">
      <c r="A7">
        <v>3</v>
      </c>
      <c r="B7" t="s">
        <v>513</v>
      </c>
      <c r="C7" t="s">
        <v>506</v>
      </c>
    </row>
    <row r="8" spans="1:3">
      <c r="A8">
        <v>4</v>
      </c>
      <c r="B8" t="s">
        <v>144</v>
      </c>
      <c r="C8" t="s">
        <v>540</v>
      </c>
    </row>
    <row r="9" spans="1:3">
      <c r="A9">
        <v>5</v>
      </c>
      <c r="B9" t="s">
        <v>515</v>
      </c>
      <c r="C9" t="s">
        <v>293</v>
      </c>
    </row>
    <row r="10" spans="1:3">
      <c r="A10">
        <v>6</v>
      </c>
      <c r="B10" t="s">
        <v>516</v>
      </c>
      <c r="C10" t="s">
        <v>95</v>
      </c>
    </row>
    <row r="11" spans="1:3">
      <c r="A11">
        <v>7</v>
      </c>
      <c r="B11" t="s">
        <v>517</v>
      </c>
      <c r="C11" t="s">
        <v>542</v>
      </c>
    </row>
    <row r="12" spans="1:3">
      <c r="A12">
        <v>8</v>
      </c>
      <c r="B12" t="s">
        <v>518</v>
      </c>
      <c r="C12" t="s">
        <v>543</v>
      </c>
    </row>
    <row r="13" spans="1:3">
      <c r="A13">
        <v>9</v>
      </c>
      <c r="B13" t="s">
        <v>519</v>
      </c>
      <c r="C13" t="s">
        <v>270</v>
      </c>
    </row>
    <row r="14" spans="1:3">
      <c r="A14">
        <v>10</v>
      </c>
      <c r="B14" t="s">
        <v>90</v>
      </c>
      <c r="C14" t="s">
        <v>544</v>
      </c>
    </row>
    <row r="15" spans="1:3">
      <c r="A15">
        <v>11</v>
      </c>
      <c r="B15" t="s">
        <v>51</v>
      </c>
      <c r="C15" t="s">
        <v>545</v>
      </c>
    </row>
    <row r="16" spans="1:3">
      <c r="A16">
        <v>12</v>
      </c>
      <c r="B16" t="s">
        <v>520</v>
      </c>
      <c r="C16" t="s">
        <v>546</v>
      </c>
    </row>
    <row r="17" spans="1:3">
      <c r="A17">
        <v>13</v>
      </c>
      <c r="B17" t="s">
        <v>481</v>
      </c>
      <c r="C17" t="s">
        <v>547</v>
      </c>
    </row>
    <row r="18" spans="1:3">
      <c r="A18">
        <v>14</v>
      </c>
      <c r="B18" t="s">
        <v>521</v>
      </c>
      <c r="C18" t="s">
        <v>548</v>
      </c>
    </row>
    <row r="19" spans="1:3">
      <c r="A19">
        <v>15</v>
      </c>
      <c r="B19" t="s">
        <v>461</v>
      </c>
    </row>
    <row r="20" spans="1:3">
      <c r="A20">
        <v>16</v>
      </c>
      <c r="B20" t="s">
        <v>431</v>
      </c>
    </row>
    <row r="21" spans="1:3">
      <c r="A21">
        <v>17</v>
      </c>
      <c r="B21" t="s">
        <v>522</v>
      </c>
    </row>
    <row r="22" spans="1:3">
      <c r="A22">
        <v>18</v>
      </c>
      <c r="B22" t="s">
        <v>459</v>
      </c>
    </row>
    <row r="23" spans="1:3">
      <c r="A23">
        <v>19</v>
      </c>
      <c r="B23" t="s">
        <v>445</v>
      </c>
    </row>
    <row r="24" spans="1:3">
      <c r="A24">
        <v>20</v>
      </c>
      <c r="B24" t="s">
        <v>501</v>
      </c>
    </row>
    <row r="25" spans="1:3">
      <c r="A25">
        <v>21</v>
      </c>
      <c r="B25" t="s">
        <v>523</v>
      </c>
    </row>
    <row r="26" spans="1:3">
      <c r="A26">
        <v>22</v>
      </c>
      <c r="B26" t="s">
        <v>524</v>
      </c>
    </row>
    <row r="27" spans="1:3">
      <c r="A27">
        <v>23</v>
      </c>
      <c r="B27" t="s">
        <v>526</v>
      </c>
    </row>
    <row r="28" spans="1:3">
      <c r="A28">
        <v>24</v>
      </c>
      <c r="B28" t="s">
        <v>63</v>
      </c>
    </row>
    <row r="29" spans="1:3">
      <c r="A29">
        <v>25</v>
      </c>
      <c r="B29" t="s">
        <v>335</v>
      </c>
    </row>
    <row r="30" spans="1:3">
      <c r="A30">
        <v>26</v>
      </c>
      <c r="B30" t="s">
        <v>527</v>
      </c>
    </row>
    <row r="31" spans="1:3">
      <c r="A31">
        <v>27</v>
      </c>
      <c r="B31" t="s">
        <v>254</v>
      </c>
    </row>
    <row r="32" spans="1:3">
      <c r="A32">
        <v>28</v>
      </c>
      <c r="B32" t="s">
        <v>386</v>
      </c>
    </row>
    <row r="33" spans="1:2">
      <c r="A33">
        <v>29</v>
      </c>
      <c r="B33" t="s">
        <v>529</v>
      </c>
    </row>
    <row r="34" spans="1:2">
      <c r="A34">
        <v>30</v>
      </c>
      <c r="B34" t="s">
        <v>525</v>
      </c>
    </row>
    <row r="35" spans="1:2">
      <c r="A35">
        <v>31</v>
      </c>
      <c r="B35" t="s">
        <v>340</v>
      </c>
    </row>
    <row r="36" spans="1:2">
      <c r="A36">
        <v>32</v>
      </c>
      <c r="B36" t="s">
        <v>125</v>
      </c>
    </row>
    <row r="37" spans="1:2">
      <c r="A37">
        <v>33</v>
      </c>
      <c r="B37" t="s">
        <v>530</v>
      </c>
    </row>
    <row r="38" spans="1:2">
      <c r="A38">
        <v>34</v>
      </c>
      <c r="B38" t="s">
        <v>531</v>
      </c>
    </row>
    <row r="39" spans="1:2">
      <c r="A39">
        <v>35</v>
      </c>
      <c r="B39" t="s">
        <v>532</v>
      </c>
    </row>
    <row r="40" spans="1:2">
      <c r="A40">
        <v>36</v>
      </c>
      <c r="B40" t="s">
        <v>21</v>
      </c>
    </row>
    <row r="41" spans="1:2">
      <c r="A41">
        <v>37</v>
      </c>
      <c r="B41" t="s">
        <v>310</v>
      </c>
    </row>
    <row r="42" spans="1:2">
      <c r="A42">
        <v>38</v>
      </c>
      <c r="B42" t="s">
        <v>533</v>
      </c>
    </row>
    <row r="43" spans="1:2">
      <c r="A43">
        <v>39</v>
      </c>
      <c r="B43" t="s">
        <v>534</v>
      </c>
    </row>
    <row r="44" spans="1:2">
      <c r="A44">
        <v>40</v>
      </c>
      <c r="B44" t="s">
        <v>179</v>
      </c>
    </row>
    <row r="45" spans="1:2">
      <c r="A45">
        <v>41</v>
      </c>
      <c r="B45" t="s">
        <v>535</v>
      </c>
    </row>
    <row r="46" spans="1:2">
      <c r="A46">
        <v>42</v>
      </c>
      <c r="B46" t="s">
        <v>87</v>
      </c>
    </row>
    <row r="47" spans="1:2">
      <c r="A47">
        <v>43</v>
      </c>
      <c r="B47" t="s">
        <v>457</v>
      </c>
    </row>
    <row r="48" spans="1:2">
      <c r="A48">
        <v>44</v>
      </c>
      <c r="B48" t="s">
        <v>304</v>
      </c>
    </row>
    <row r="49" spans="1:2">
      <c r="A49">
        <v>45</v>
      </c>
      <c r="B49" t="s">
        <v>536</v>
      </c>
    </row>
    <row r="50" spans="1:2">
      <c r="A50">
        <v>46</v>
      </c>
      <c r="B50" t="s">
        <v>108</v>
      </c>
    </row>
    <row r="51" spans="1:2">
      <c r="A51">
        <v>47</v>
      </c>
      <c r="B51" t="s">
        <v>537</v>
      </c>
    </row>
  </sheetData>
  <phoneticPr fontId="2"/>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00B0F0"/>
    <pageSetUpPr fitToPage="1"/>
  </sheetPr>
  <dimension ref="A1:N25"/>
  <sheetViews>
    <sheetView view="pageBreakPreview" zoomScale="80" zoomScaleNormal="70" zoomScaleSheetLayoutView="80" workbookViewId="0">
      <pane xSplit="2" ySplit="7" topLeftCell="C8" activePane="bottomRight" state="frozen"/>
      <selection pane="topRight"/>
      <selection pane="bottomLeft"/>
      <selection pane="bottomRight" activeCell="J21" sqref="J21"/>
    </sheetView>
  </sheetViews>
  <sheetFormatPr defaultColWidth="12.625" defaultRowHeight="12"/>
  <cols>
    <col min="1" max="1" width="4" style="1" bestFit="1" customWidth="1"/>
    <col min="2" max="2" width="30.375" style="1" customWidth="1"/>
    <col min="3" max="12" width="16.125" style="1" customWidth="1"/>
    <col min="13" max="13" width="3" style="1" bestFit="1" customWidth="1"/>
    <col min="14" max="14" width="10.75" style="1" hidden="1" customWidth="1"/>
    <col min="15" max="16384" width="12.625" style="1"/>
  </cols>
  <sheetData>
    <row r="1" spans="1:14" ht="12.75" customHeight="1">
      <c r="B1" s="1" t="s">
        <v>40</v>
      </c>
    </row>
    <row r="2" spans="1:14" ht="12.75" customHeight="1">
      <c r="B2" s="2" t="s">
        <v>290</v>
      </c>
      <c r="C2" s="2"/>
      <c r="D2" s="2"/>
      <c r="E2" s="2"/>
      <c r="F2" s="2"/>
      <c r="G2" s="2"/>
      <c r="H2" s="2"/>
      <c r="I2" s="2"/>
      <c r="J2" s="2"/>
      <c r="K2" s="2"/>
      <c r="L2" s="2"/>
    </row>
    <row r="3" spans="1:14" ht="12.75" customHeight="1">
      <c r="J3" s="17" t="e">
        <f>#REF!</f>
        <v>#REF!</v>
      </c>
      <c r="K3" s="17"/>
      <c r="L3" s="17"/>
      <c r="M3" s="14"/>
    </row>
    <row r="4" spans="1:14" ht="12.75" customHeight="1">
      <c r="D4" s="14"/>
      <c r="E4" s="14"/>
      <c r="G4" s="14"/>
    </row>
    <row r="5" spans="1:14" ht="73.5" customHeight="1">
      <c r="B5" s="5" t="s">
        <v>23</v>
      </c>
      <c r="C5" s="10" t="s">
        <v>552</v>
      </c>
      <c r="D5" s="15" t="s">
        <v>2</v>
      </c>
      <c r="E5" s="15" t="s">
        <v>541</v>
      </c>
      <c r="F5" s="15" t="s">
        <v>554</v>
      </c>
      <c r="G5" s="15" t="s">
        <v>155</v>
      </c>
      <c r="H5" s="5" t="s">
        <v>39</v>
      </c>
      <c r="I5" s="16" t="s">
        <v>241</v>
      </c>
      <c r="J5" s="10" t="s">
        <v>555</v>
      </c>
      <c r="K5" s="5" t="s">
        <v>210</v>
      </c>
      <c r="L5" s="5" t="s">
        <v>38</v>
      </c>
      <c r="N5" s="24"/>
    </row>
    <row r="6" spans="1:14" s="2" customFormat="1" ht="24">
      <c r="B6" s="6"/>
      <c r="C6" s="6"/>
      <c r="D6" s="6" t="s">
        <v>556</v>
      </c>
      <c r="E6" s="6" t="s">
        <v>557</v>
      </c>
      <c r="F6" s="6" t="s">
        <v>528</v>
      </c>
      <c r="G6" s="6" t="s">
        <v>558</v>
      </c>
      <c r="H6" s="9" t="s">
        <v>560</v>
      </c>
      <c r="I6" s="6" t="s">
        <v>449</v>
      </c>
      <c r="J6" s="6"/>
      <c r="K6" s="9" t="s">
        <v>559</v>
      </c>
      <c r="L6" s="6"/>
    </row>
    <row r="7" spans="1:14">
      <c r="A7" s="4">
        <v>0</v>
      </c>
      <c r="B7" s="7"/>
      <c r="C7" s="11" t="s">
        <v>11</v>
      </c>
      <c r="D7" s="11" t="s">
        <v>11</v>
      </c>
      <c r="E7" s="11" t="s">
        <v>11</v>
      </c>
      <c r="F7" s="11" t="s">
        <v>11</v>
      </c>
      <c r="G7" s="11" t="s">
        <v>11</v>
      </c>
      <c r="H7" s="11" t="s">
        <v>11</v>
      </c>
      <c r="I7" s="11" t="s">
        <v>11</v>
      </c>
      <c r="J7" s="11"/>
      <c r="K7" s="11" t="s">
        <v>11</v>
      </c>
      <c r="L7" s="11"/>
      <c r="N7" s="25"/>
    </row>
    <row r="8" spans="1:14" s="3" customFormat="1" ht="56.25" customHeight="1">
      <c r="A8" s="3">
        <f t="shared" ref="A8:A21" si="0">A7+1</f>
        <v>1</v>
      </c>
      <c r="B8" s="8" t="s">
        <v>549</v>
      </c>
      <c r="C8" s="12"/>
      <c r="D8" s="12"/>
      <c r="E8" s="12"/>
      <c r="F8" s="12"/>
      <c r="G8" s="13">
        <f t="shared" ref="G8:G21" si="1">E8-F8</f>
        <v>0</v>
      </c>
      <c r="H8" s="13">
        <f t="shared" ref="H8:H21" si="2">MIN(D8,G8)</f>
        <v>0</v>
      </c>
      <c r="I8" s="12"/>
      <c r="J8" s="18">
        <v>0.5</v>
      </c>
      <c r="K8" s="20">
        <f t="shared" ref="K8:K21" si="3">H8/2</f>
        <v>0</v>
      </c>
      <c r="L8" s="21"/>
      <c r="M8" s="23"/>
      <c r="N8" s="26" t="str">
        <f>IFERROR(VLOOKUP(#REF!,'【参考】算出区分'!$C$2:$E$67,2,0),"")</f>
        <v/>
      </c>
    </row>
    <row r="9" spans="1:14" s="3" customFormat="1" ht="56.25" customHeight="1">
      <c r="A9" s="3">
        <f t="shared" si="0"/>
        <v>2</v>
      </c>
      <c r="B9" s="8" t="s">
        <v>400</v>
      </c>
      <c r="C9" s="12"/>
      <c r="D9" s="12"/>
      <c r="E9" s="12"/>
      <c r="F9" s="12"/>
      <c r="G9" s="13">
        <f t="shared" si="1"/>
        <v>0</v>
      </c>
      <c r="H9" s="13">
        <f t="shared" si="2"/>
        <v>0</v>
      </c>
      <c r="I9" s="12"/>
      <c r="J9" s="18">
        <v>0.5</v>
      </c>
      <c r="K9" s="20">
        <f t="shared" si="3"/>
        <v>0</v>
      </c>
      <c r="L9" s="21"/>
      <c r="M9" s="23"/>
      <c r="N9" s="26" t="str">
        <f>IFERROR(VLOOKUP(#REF!,'【参考】算出区分'!$C$2:$E$67,2,0),"")</f>
        <v/>
      </c>
    </row>
    <row r="10" spans="1:14" s="3" customFormat="1" ht="56.25" customHeight="1">
      <c r="A10" s="3">
        <f t="shared" si="0"/>
        <v>3</v>
      </c>
      <c r="B10" s="8" t="s">
        <v>73</v>
      </c>
      <c r="C10" s="12"/>
      <c r="D10" s="12"/>
      <c r="E10" s="12"/>
      <c r="F10" s="12"/>
      <c r="G10" s="13">
        <f t="shared" si="1"/>
        <v>0</v>
      </c>
      <c r="H10" s="13">
        <f t="shared" si="2"/>
        <v>0</v>
      </c>
      <c r="I10" s="12"/>
      <c r="J10" s="18">
        <v>0.5</v>
      </c>
      <c r="K10" s="20">
        <f t="shared" si="3"/>
        <v>0</v>
      </c>
      <c r="L10" s="21"/>
      <c r="M10" s="23"/>
      <c r="N10" s="26" t="str">
        <f>IFERROR(VLOOKUP(#REF!,'【参考】算出区分'!$C$2:$E$67,2,0),"")</f>
        <v/>
      </c>
    </row>
    <row r="11" spans="1:14" s="3" customFormat="1" ht="56.25" customHeight="1">
      <c r="A11" s="3">
        <f t="shared" si="0"/>
        <v>4</v>
      </c>
      <c r="B11" s="8" t="s">
        <v>514</v>
      </c>
      <c r="C11" s="12"/>
      <c r="D11" s="12"/>
      <c r="E11" s="12"/>
      <c r="F11" s="12"/>
      <c r="G11" s="13">
        <f t="shared" si="1"/>
        <v>0</v>
      </c>
      <c r="H11" s="13">
        <f t="shared" si="2"/>
        <v>0</v>
      </c>
      <c r="I11" s="12"/>
      <c r="J11" s="18">
        <v>0.5</v>
      </c>
      <c r="K11" s="20">
        <f t="shared" si="3"/>
        <v>0</v>
      </c>
      <c r="L11" s="21"/>
      <c r="M11" s="23"/>
      <c r="N11" s="26" t="str">
        <f>IFERROR(VLOOKUP(#REF!,'【参考】算出区分'!$C$2:$E$67,2,0),"")</f>
        <v/>
      </c>
    </row>
    <row r="12" spans="1:14" s="3" customFormat="1" ht="56.25" customHeight="1">
      <c r="A12" s="3">
        <f t="shared" si="0"/>
        <v>5</v>
      </c>
      <c r="B12" s="8" t="s">
        <v>471</v>
      </c>
      <c r="C12" s="12"/>
      <c r="D12" s="12"/>
      <c r="E12" s="12"/>
      <c r="F12" s="12"/>
      <c r="G12" s="13">
        <f t="shared" si="1"/>
        <v>0</v>
      </c>
      <c r="H12" s="13">
        <f t="shared" si="2"/>
        <v>0</v>
      </c>
      <c r="I12" s="12"/>
      <c r="J12" s="18">
        <v>0.5</v>
      </c>
      <c r="K12" s="20">
        <f t="shared" si="3"/>
        <v>0</v>
      </c>
      <c r="L12" s="21"/>
      <c r="M12" s="23"/>
      <c r="N12" s="26" t="str">
        <f>IFERROR(VLOOKUP(#REF!,'【参考】算出区分'!$C$2:$E$67,2,0),"")</f>
        <v/>
      </c>
    </row>
    <row r="13" spans="1:14" s="3" customFormat="1" ht="56.25" customHeight="1">
      <c r="A13" s="3">
        <f t="shared" si="0"/>
        <v>6</v>
      </c>
      <c r="B13" s="8" t="s">
        <v>95</v>
      </c>
      <c r="C13" s="12"/>
      <c r="D13" s="12"/>
      <c r="E13" s="12"/>
      <c r="F13" s="12"/>
      <c r="G13" s="13">
        <f t="shared" si="1"/>
        <v>0</v>
      </c>
      <c r="H13" s="13">
        <f t="shared" si="2"/>
        <v>0</v>
      </c>
      <c r="I13" s="12"/>
      <c r="J13" s="18">
        <v>0.5</v>
      </c>
      <c r="K13" s="20">
        <f t="shared" si="3"/>
        <v>0</v>
      </c>
      <c r="L13" s="21"/>
      <c r="M13" s="23"/>
      <c r="N13" s="26" t="str">
        <f>IFERROR(VLOOKUP(#REF!,'【参考】算出区分'!$C$2:$E$67,2,0),"")</f>
        <v/>
      </c>
    </row>
    <row r="14" spans="1:14" s="3" customFormat="1" ht="56.25" customHeight="1">
      <c r="A14" s="3">
        <f t="shared" si="0"/>
        <v>7</v>
      </c>
      <c r="B14" s="8" t="s">
        <v>542</v>
      </c>
      <c r="C14" s="12"/>
      <c r="D14" s="12"/>
      <c r="E14" s="12"/>
      <c r="F14" s="12"/>
      <c r="G14" s="13">
        <f t="shared" si="1"/>
        <v>0</v>
      </c>
      <c r="H14" s="13">
        <f t="shared" si="2"/>
        <v>0</v>
      </c>
      <c r="I14" s="12"/>
      <c r="J14" s="18">
        <v>0.5</v>
      </c>
      <c r="K14" s="20">
        <f t="shared" si="3"/>
        <v>0</v>
      </c>
      <c r="L14" s="21"/>
      <c r="M14" s="23"/>
      <c r="N14" s="26" t="str">
        <f>IFERROR(VLOOKUP(#REF!,'【参考】算出区分'!$C$2:$E$67,2,0),"")</f>
        <v/>
      </c>
    </row>
    <row r="15" spans="1:14" s="3" customFormat="1" ht="56.25" customHeight="1">
      <c r="A15" s="3">
        <f t="shared" si="0"/>
        <v>8</v>
      </c>
      <c r="B15" s="8" t="s">
        <v>543</v>
      </c>
      <c r="C15" s="12"/>
      <c r="D15" s="12"/>
      <c r="E15" s="12"/>
      <c r="F15" s="12"/>
      <c r="G15" s="13">
        <f t="shared" si="1"/>
        <v>0</v>
      </c>
      <c r="H15" s="13">
        <f t="shared" si="2"/>
        <v>0</v>
      </c>
      <c r="I15" s="12"/>
      <c r="J15" s="18">
        <v>0.5</v>
      </c>
      <c r="K15" s="20">
        <f t="shared" si="3"/>
        <v>0</v>
      </c>
      <c r="L15" s="21"/>
      <c r="M15" s="23"/>
      <c r="N15" s="26" t="str">
        <f>IFERROR(VLOOKUP(#REF!,'【参考】算出区分'!$C$2:$E$67,2,0),"")</f>
        <v/>
      </c>
    </row>
    <row r="16" spans="1:14" s="3" customFormat="1" ht="56.25" customHeight="1">
      <c r="A16" s="3">
        <f t="shared" si="0"/>
        <v>9</v>
      </c>
      <c r="B16" s="8" t="s">
        <v>270</v>
      </c>
      <c r="C16" s="12"/>
      <c r="D16" s="12"/>
      <c r="E16" s="12"/>
      <c r="F16" s="12"/>
      <c r="G16" s="13">
        <f t="shared" si="1"/>
        <v>0</v>
      </c>
      <c r="H16" s="13">
        <f t="shared" si="2"/>
        <v>0</v>
      </c>
      <c r="I16" s="12"/>
      <c r="J16" s="18">
        <v>0.5</v>
      </c>
      <c r="K16" s="20">
        <f t="shared" si="3"/>
        <v>0</v>
      </c>
      <c r="L16" s="21"/>
      <c r="M16" s="23"/>
      <c r="N16" s="26" t="str">
        <f>IFERROR(VLOOKUP(#REF!,'【参考】算出区分'!$C$2:$E$67,2,0),"")</f>
        <v/>
      </c>
    </row>
    <row r="17" spans="1:14" s="3" customFormat="1" ht="56.25" customHeight="1">
      <c r="A17" s="3">
        <f t="shared" si="0"/>
        <v>10</v>
      </c>
      <c r="B17" s="8" t="s">
        <v>544</v>
      </c>
      <c r="C17" s="12"/>
      <c r="D17" s="12"/>
      <c r="E17" s="12"/>
      <c r="F17" s="12"/>
      <c r="G17" s="13">
        <f t="shared" si="1"/>
        <v>0</v>
      </c>
      <c r="H17" s="13">
        <f t="shared" si="2"/>
        <v>0</v>
      </c>
      <c r="I17" s="12"/>
      <c r="J17" s="18">
        <v>0.5</v>
      </c>
      <c r="K17" s="20">
        <f t="shared" si="3"/>
        <v>0</v>
      </c>
      <c r="L17" s="21"/>
      <c r="M17" s="23"/>
      <c r="N17" s="26" t="str">
        <f>IFERROR(VLOOKUP(#REF!,'【参考】算出区分'!$C$2:$E$67,2,0),"")</f>
        <v/>
      </c>
    </row>
    <row r="18" spans="1:14" s="3" customFormat="1" ht="56.25" customHeight="1">
      <c r="A18" s="3">
        <f t="shared" si="0"/>
        <v>11</v>
      </c>
      <c r="B18" s="8" t="s">
        <v>545</v>
      </c>
      <c r="C18" s="12"/>
      <c r="D18" s="12"/>
      <c r="E18" s="12"/>
      <c r="F18" s="12"/>
      <c r="G18" s="13">
        <f t="shared" si="1"/>
        <v>0</v>
      </c>
      <c r="H18" s="13">
        <f t="shared" si="2"/>
        <v>0</v>
      </c>
      <c r="I18" s="12"/>
      <c r="J18" s="18">
        <v>0.5</v>
      </c>
      <c r="K18" s="20">
        <f t="shared" si="3"/>
        <v>0</v>
      </c>
      <c r="L18" s="21"/>
      <c r="M18" s="23"/>
      <c r="N18" s="26" t="str">
        <f>IFERROR(VLOOKUP(#REF!,'【参考】算出区分'!$C$2:$E$67,2,0),"")</f>
        <v/>
      </c>
    </row>
    <row r="19" spans="1:14" s="3" customFormat="1" ht="56.25" customHeight="1">
      <c r="A19" s="3">
        <f t="shared" si="0"/>
        <v>12</v>
      </c>
      <c r="B19" s="8" t="s">
        <v>546</v>
      </c>
      <c r="C19" s="12"/>
      <c r="D19" s="12"/>
      <c r="E19" s="12"/>
      <c r="F19" s="12"/>
      <c r="G19" s="13">
        <f t="shared" si="1"/>
        <v>0</v>
      </c>
      <c r="H19" s="13">
        <f t="shared" si="2"/>
        <v>0</v>
      </c>
      <c r="I19" s="12"/>
      <c r="J19" s="18">
        <v>0.5</v>
      </c>
      <c r="K19" s="20">
        <f t="shared" si="3"/>
        <v>0</v>
      </c>
      <c r="L19" s="21"/>
      <c r="M19" s="23"/>
      <c r="N19" s="26" t="str">
        <f>IFERROR(VLOOKUP(#REF!,'【参考】算出区分'!$C$2:$E$67,2,0),"")</f>
        <v/>
      </c>
    </row>
    <row r="20" spans="1:14" s="3" customFormat="1" ht="56.25" customHeight="1">
      <c r="A20" s="3">
        <f t="shared" si="0"/>
        <v>13</v>
      </c>
      <c r="B20" s="8" t="s">
        <v>547</v>
      </c>
      <c r="C20" s="12"/>
      <c r="D20" s="12"/>
      <c r="E20" s="12"/>
      <c r="F20" s="12"/>
      <c r="G20" s="13">
        <f t="shared" si="1"/>
        <v>0</v>
      </c>
      <c r="H20" s="13">
        <f t="shared" si="2"/>
        <v>0</v>
      </c>
      <c r="I20" s="12"/>
      <c r="J20" s="18">
        <v>0.5</v>
      </c>
      <c r="K20" s="20">
        <f t="shared" si="3"/>
        <v>0</v>
      </c>
      <c r="L20" s="21"/>
      <c r="M20" s="23"/>
      <c r="N20" s="26" t="str">
        <f>IFERROR(VLOOKUP(#REF!,'【参考】算出区分'!$C$2:$E$67,2,0),"")</f>
        <v/>
      </c>
    </row>
    <row r="21" spans="1:14" s="3" customFormat="1" ht="56.25" customHeight="1">
      <c r="A21" s="3">
        <f t="shared" si="0"/>
        <v>14</v>
      </c>
      <c r="B21" s="8" t="s">
        <v>550</v>
      </c>
      <c r="C21" s="12"/>
      <c r="D21" s="12"/>
      <c r="E21" s="12"/>
      <c r="F21" s="12"/>
      <c r="G21" s="13">
        <f t="shared" si="1"/>
        <v>0</v>
      </c>
      <c r="H21" s="13">
        <f t="shared" si="2"/>
        <v>0</v>
      </c>
      <c r="I21" s="12"/>
      <c r="J21" s="18">
        <v>0.5</v>
      </c>
      <c r="K21" s="20">
        <f t="shared" si="3"/>
        <v>0</v>
      </c>
      <c r="L21" s="21"/>
      <c r="M21" s="23"/>
      <c r="N21" s="26" t="str">
        <f>IFERROR(VLOOKUP(#REF!,'【参考】算出区分'!$C$2:$E$67,2,0),"")</f>
        <v/>
      </c>
    </row>
    <row r="22" spans="1:14" s="3" customFormat="1" ht="19.5" customHeight="1">
      <c r="B22" s="9" t="s">
        <v>32</v>
      </c>
      <c r="C22" s="13"/>
      <c r="D22" s="13"/>
      <c r="E22" s="13"/>
      <c r="F22" s="13"/>
      <c r="G22" s="13"/>
      <c r="H22" s="13"/>
      <c r="I22" s="13"/>
      <c r="J22" s="19"/>
      <c r="K22" s="13">
        <f>SUM(K8:K21)</f>
        <v>0</v>
      </c>
      <c r="L22" s="22"/>
    </row>
    <row r="23" spans="1:14" ht="12.75" customHeight="1"/>
    <row r="24" spans="1:14" ht="12.75" customHeight="1">
      <c r="B24" s="1" t="s">
        <v>19</v>
      </c>
    </row>
    <row r="25" spans="1:14" ht="12.75" customHeight="1">
      <c r="B25" s="1" t="s">
        <v>236</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fitToWidth="1" fitToHeight="1" orientation="landscape" usePrinterDefaults="1" blackAndWhite="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00B0F0"/>
  </sheetPr>
  <dimension ref="A1:G22"/>
  <sheetViews>
    <sheetView view="pageBreakPreview" zoomScale="80" zoomScaleSheetLayoutView="80" workbookViewId="0">
      <selection activeCell="E4" sqref="E4"/>
    </sheetView>
  </sheetViews>
  <sheetFormatPr defaultColWidth="8.875" defaultRowHeight="12"/>
  <cols>
    <col min="1" max="1" width="23.125" style="27" customWidth="1"/>
    <col min="2" max="6" width="24.5" style="27" customWidth="1"/>
    <col min="7" max="7" width="21.375" style="27" customWidth="1"/>
    <col min="8" max="11" width="13.375" style="27" customWidth="1"/>
    <col min="12" max="16384" width="8.875" style="27"/>
  </cols>
  <sheetData>
    <row r="1" spans="1:7" ht="13.5">
      <c r="A1" s="28"/>
    </row>
    <row r="2" spans="1:7" ht="13.5">
      <c r="A2" s="29" t="s">
        <v>568</v>
      </c>
      <c r="B2" s="29"/>
      <c r="C2" s="29"/>
      <c r="D2" s="29"/>
      <c r="E2" s="29"/>
      <c r="F2" s="29"/>
    </row>
    <row r="4" spans="1:7" ht="27" customHeight="1">
      <c r="A4" s="30" t="s">
        <v>542</v>
      </c>
      <c r="B4" s="34" t="s">
        <v>436</v>
      </c>
      <c r="C4" s="34" t="s">
        <v>564</v>
      </c>
      <c r="D4" s="40"/>
      <c r="E4" s="40"/>
      <c r="F4" s="40"/>
      <c r="G4" s="40"/>
    </row>
    <row r="5" spans="1:7" ht="27" customHeight="1">
      <c r="A5" s="31"/>
      <c r="B5" s="35"/>
      <c r="C5" s="35"/>
      <c r="D5" s="41"/>
      <c r="E5" s="41"/>
      <c r="F5" s="41"/>
    </row>
    <row r="6" spans="1:7" ht="27" customHeight="1">
      <c r="A6" s="30" t="s">
        <v>543</v>
      </c>
      <c r="B6" s="34" t="s">
        <v>436</v>
      </c>
      <c r="C6" s="34" t="s">
        <v>564</v>
      </c>
      <c r="D6" s="34" t="s">
        <v>240</v>
      </c>
      <c r="E6" s="34" t="s">
        <v>337</v>
      </c>
      <c r="F6" s="40"/>
      <c r="G6" s="40"/>
    </row>
    <row r="7" spans="1:7" ht="27" customHeight="1">
      <c r="A7" s="31"/>
      <c r="B7" s="35"/>
      <c r="C7" s="35"/>
      <c r="D7" s="35"/>
      <c r="E7" s="35"/>
      <c r="F7" s="41"/>
    </row>
    <row r="8" spans="1:7" ht="27" customHeight="1">
      <c r="A8" s="30" t="s">
        <v>270</v>
      </c>
      <c r="B8" s="34" t="s">
        <v>551</v>
      </c>
      <c r="C8" s="34" t="s">
        <v>389</v>
      </c>
      <c r="D8" s="34" t="s">
        <v>566</v>
      </c>
      <c r="E8" s="34" t="s">
        <v>561</v>
      </c>
      <c r="F8" s="34" t="s">
        <v>562</v>
      </c>
    </row>
    <row r="9" spans="1:7" ht="27" customHeight="1">
      <c r="A9" s="31"/>
      <c r="B9" s="36"/>
      <c r="C9" s="36"/>
      <c r="D9" s="36"/>
      <c r="E9" s="36"/>
      <c r="F9" s="36"/>
    </row>
    <row r="10" spans="1:7" ht="27" customHeight="1">
      <c r="A10" s="30" t="s">
        <v>544</v>
      </c>
      <c r="B10" s="37" t="s">
        <v>567</v>
      </c>
      <c r="C10" s="37" t="s">
        <v>569</v>
      </c>
      <c r="D10" s="37" t="s">
        <v>570</v>
      </c>
      <c r="E10" s="34" t="s">
        <v>359</v>
      </c>
      <c r="F10" s="41"/>
    </row>
    <row r="11" spans="1:7" ht="27" customHeight="1">
      <c r="A11" s="31"/>
      <c r="B11" s="36"/>
      <c r="C11" s="36"/>
      <c r="D11" s="36"/>
      <c r="E11" s="36"/>
      <c r="F11" s="41"/>
    </row>
    <row r="12" spans="1:7" ht="27" customHeight="1">
      <c r="A12" s="30" t="s">
        <v>545</v>
      </c>
      <c r="B12" s="34" t="s">
        <v>563</v>
      </c>
      <c r="C12" s="34" t="s">
        <v>564</v>
      </c>
      <c r="D12" s="34" t="s">
        <v>565</v>
      </c>
      <c r="E12" s="34" t="s">
        <v>240</v>
      </c>
      <c r="F12" s="41"/>
    </row>
    <row r="13" spans="1:7" ht="27" customHeight="1">
      <c r="A13" s="32"/>
      <c r="B13" s="36"/>
      <c r="C13" s="36"/>
      <c r="D13" s="36"/>
      <c r="E13" s="36"/>
      <c r="F13" s="41"/>
    </row>
    <row r="14" spans="1:7" ht="27" customHeight="1">
      <c r="A14" s="32"/>
      <c r="B14" s="34" t="s">
        <v>571</v>
      </c>
      <c r="C14" s="34" t="s">
        <v>572</v>
      </c>
      <c r="D14" s="39" t="s">
        <v>573</v>
      </c>
      <c r="E14" s="42"/>
      <c r="F14" s="41"/>
    </row>
    <row r="15" spans="1:7" ht="27" customHeight="1">
      <c r="A15" s="31"/>
      <c r="B15" s="38"/>
      <c r="C15" s="36"/>
      <c r="D15" s="36"/>
      <c r="E15" s="43"/>
      <c r="F15" s="41"/>
    </row>
    <row r="16" spans="1:7" ht="27" customHeight="1">
      <c r="A16" s="30" t="s">
        <v>546</v>
      </c>
      <c r="B16" s="34" t="s">
        <v>574</v>
      </c>
      <c r="C16" s="39" t="s">
        <v>575</v>
      </c>
      <c r="D16" s="39" t="s">
        <v>576</v>
      </c>
      <c r="E16" s="39" t="s">
        <v>577</v>
      </c>
      <c r="F16" s="41"/>
    </row>
    <row r="17" spans="1:6" ht="27" customHeight="1">
      <c r="A17" s="31"/>
      <c r="B17" s="36"/>
      <c r="C17" s="36"/>
      <c r="D17" s="36"/>
      <c r="E17" s="36"/>
      <c r="F17" s="41"/>
    </row>
    <row r="18" spans="1:6" ht="27" customHeight="1">
      <c r="A18" s="30" t="s">
        <v>547</v>
      </c>
      <c r="B18" s="34" t="s">
        <v>436</v>
      </c>
      <c r="C18" s="34" t="s">
        <v>123</v>
      </c>
      <c r="D18" s="34" t="s">
        <v>578</v>
      </c>
      <c r="E18" s="41"/>
      <c r="F18" s="41"/>
    </row>
    <row r="19" spans="1:6" ht="27" customHeight="1">
      <c r="A19" s="31"/>
      <c r="B19" s="36"/>
      <c r="C19" s="36"/>
      <c r="D19" s="36"/>
      <c r="E19" s="41"/>
      <c r="F19" s="41"/>
    </row>
    <row r="20" spans="1:6" ht="27" customHeight="1">
      <c r="A20" s="30" t="s">
        <v>548</v>
      </c>
      <c r="B20" s="37" t="s">
        <v>218</v>
      </c>
      <c r="C20" s="34" t="s">
        <v>580</v>
      </c>
      <c r="D20" s="34" t="s">
        <v>88</v>
      </c>
      <c r="E20" s="41"/>
      <c r="F20" s="41"/>
    </row>
    <row r="21" spans="1:6" ht="27" customHeight="1">
      <c r="A21" s="31"/>
      <c r="B21" s="36"/>
      <c r="C21" s="36"/>
      <c r="D21" s="36"/>
      <c r="E21" s="41"/>
      <c r="F21" s="41"/>
    </row>
    <row r="22" spans="1:6" ht="27" customHeight="1">
      <c r="A22" s="33"/>
    </row>
  </sheetData>
  <mergeCells count="9">
    <mergeCell ref="A2:F2"/>
    <mergeCell ref="A4:A5"/>
    <mergeCell ref="A6:A7"/>
    <mergeCell ref="A8:A9"/>
    <mergeCell ref="A10:A11"/>
    <mergeCell ref="A12:A15"/>
    <mergeCell ref="A16:A17"/>
    <mergeCell ref="A18:A19"/>
    <mergeCell ref="A20:A21"/>
  </mergeCells>
  <phoneticPr fontId="2"/>
  <printOptions horizontalCentered="1"/>
  <pageMargins left="0.23622047244094488" right="0.23622047244094488" top="0.74803149606299213" bottom="0.74803149606299213" header="0.31496062992125984" footer="0.31496062992125984"/>
  <pageSetup paperSize="9" fitToWidth="1" fitToHeight="1" orientation="landscape"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92D050"/>
    <pageSetUpPr fitToPage="1"/>
  </sheetPr>
  <dimension ref="A1:H31"/>
  <sheetViews>
    <sheetView view="pageBreakPreview" zoomScale="80" zoomScaleNormal="75" zoomScaleSheetLayoutView="80" workbookViewId="0">
      <pane ySplit="6" topLeftCell="A7" activePane="bottomLeft" state="frozen"/>
      <selection pane="bottomLeft" activeCell="L28" sqref="L28"/>
    </sheetView>
  </sheetViews>
  <sheetFormatPr defaultColWidth="16.625" defaultRowHeight="12"/>
  <cols>
    <col min="1" max="1" width="3.5" style="1" bestFit="1" customWidth="1"/>
    <col min="2" max="2" width="33.375" style="1" customWidth="1"/>
    <col min="3" max="3" width="42.375" style="1" customWidth="1"/>
    <col min="4" max="4" width="32.875" style="1" customWidth="1"/>
    <col min="5" max="5" width="28.875" style="1" customWidth="1"/>
    <col min="6" max="6" width="3.75" style="1" customWidth="1"/>
    <col min="7" max="16384" width="16.625" style="1"/>
  </cols>
  <sheetData>
    <row r="1" spans="1:8" ht="12.75" customHeight="1">
      <c r="B1" s="1" t="s">
        <v>105</v>
      </c>
      <c r="G1" s="54"/>
      <c r="H1" s="54"/>
    </row>
    <row r="2" spans="1:8" ht="12.75" customHeight="1">
      <c r="A2" s="44"/>
      <c r="B2" s="2" t="s">
        <v>261</v>
      </c>
      <c r="C2" s="2"/>
      <c r="D2" s="2"/>
      <c r="E2" s="2"/>
      <c r="G2" s="54"/>
      <c r="H2" s="54"/>
    </row>
    <row r="3" spans="1:8" ht="12.75" customHeight="1">
      <c r="G3" s="54"/>
      <c r="H3" s="54"/>
    </row>
    <row r="4" spans="1:8" ht="12.75" customHeight="1">
      <c r="D4" s="14"/>
      <c r="E4" s="50" t="s">
        <v>272</v>
      </c>
      <c r="G4" s="54"/>
      <c r="H4" s="54"/>
    </row>
    <row r="5" spans="1:8" ht="12.75" customHeight="1">
      <c r="B5" s="1" t="s">
        <v>222</v>
      </c>
      <c r="G5" s="54"/>
      <c r="H5" s="54"/>
    </row>
    <row r="6" spans="1:8" ht="12.75" customHeight="1">
      <c r="A6" s="4">
        <v>0</v>
      </c>
      <c r="B6" s="45" t="s">
        <v>23</v>
      </c>
      <c r="C6" s="45" t="s">
        <v>4</v>
      </c>
      <c r="D6" s="47" t="s">
        <v>12</v>
      </c>
      <c r="E6" s="45" t="s">
        <v>15</v>
      </c>
      <c r="F6" s="52"/>
    </row>
    <row r="7" spans="1:8" s="3" customFormat="1">
      <c r="A7" s="3">
        <f t="shared" ref="A7:A31" si="0">A6+1</f>
        <v>1</v>
      </c>
      <c r="B7" s="46"/>
      <c r="C7" s="46"/>
      <c r="D7" s="48"/>
      <c r="E7" s="46"/>
      <c r="F7" s="53"/>
    </row>
    <row r="8" spans="1:8" s="3" customFormat="1">
      <c r="A8" s="3">
        <f t="shared" si="0"/>
        <v>2</v>
      </c>
      <c r="B8" s="46"/>
      <c r="C8" s="46"/>
      <c r="D8" s="49"/>
      <c r="E8" s="46"/>
      <c r="F8" s="53"/>
    </row>
    <row r="9" spans="1:8" s="3" customFormat="1">
      <c r="A9" s="3">
        <f t="shared" si="0"/>
        <v>3</v>
      </c>
      <c r="B9" s="46"/>
      <c r="C9" s="46"/>
      <c r="D9" s="48"/>
      <c r="E9" s="46"/>
      <c r="F9" s="53"/>
    </row>
    <row r="10" spans="1:8" s="3" customFormat="1">
      <c r="A10" s="3">
        <f t="shared" si="0"/>
        <v>4</v>
      </c>
      <c r="B10" s="46"/>
      <c r="C10" s="46"/>
      <c r="D10" s="49"/>
      <c r="E10" s="49"/>
      <c r="F10" s="53"/>
    </row>
    <row r="11" spans="1:8" s="3" customFormat="1">
      <c r="A11" s="3">
        <f t="shared" si="0"/>
        <v>5</v>
      </c>
      <c r="B11" s="46"/>
      <c r="C11" s="46"/>
      <c r="D11" s="48"/>
      <c r="E11" s="46"/>
      <c r="F11" s="53"/>
    </row>
    <row r="12" spans="1:8" s="3" customFormat="1">
      <c r="A12" s="3">
        <f t="shared" si="0"/>
        <v>6</v>
      </c>
      <c r="B12" s="46"/>
      <c r="C12" s="46"/>
      <c r="D12" s="49"/>
      <c r="E12" s="49"/>
      <c r="F12" s="53"/>
    </row>
    <row r="13" spans="1:8" s="3" customFormat="1">
      <c r="A13" s="3">
        <f t="shared" si="0"/>
        <v>7</v>
      </c>
      <c r="B13" s="46"/>
      <c r="C13" s="46"/>
      <c r="D13" s="48"/>
      <c r="E13" s="46"/>
      <c r="F13" s="53"/>
    </row>
    <row r="14" spans="1:8" s="3" customFormat="1">
      <c r="A14" s="3">
        <f t="shared" si="0"/>
        <v>8</v>
      </c>
      <c r="B14" s="46"/>
      <c r="C14" s="46"/>
      <c r="D14" s="48"/>
      <c r="E14" s="46"/>
      <c r="F14" s="53"/>
    </row>
    <row r="15" spans="1:8" s="3" customFormat="1">
      <c r="A15" s="3">
        <f t="shared" si="0"/>
        <v>9</v>
      </c>
      <c r="B15" s="46"/>
      <c r="C15" s="46"/>
      <c r="D15" s="48"/>
      <c r="E15" s="46"/>
      <c r="F15" s="53"/>
    </row>
    <row r="16" spans="1:8" s="3" customFormat="1">
      <c r="A16" s="3">
        <f t="shared" si="0"/>
        <v>10</v>
      </c>
      <c r="B16" s="46"/>
      <c r="C16" s="46"/>
      <c r="D16" s="49"/>
      <c r="E16" s="51"/>
      <c r="F16" s="53"/>
    </row>
    <row r="17" spans="1:5" s="3" customFormat="1">
      <c r="A17" s="3">
        <f t="shared" si="0"/>
        <v>11</v>
      </c>
      <c r="B17" s="46"/>
      <c r="C17" s="46"/>
      <c r="D17" s="49"/>
      <c r="E17" s="51"/>
    </row>
    <row r="18" spans="1:5" s="3" customFormat="1">
      <c r="A18" s="3">
        <f t="shared" si="0"/>
        <v>12</v>
      </c>
      <c r="B18" s="46"/>
      <c r="C18" s="46"/>
      <c r="D18" s="48"/>
      <c r="E18" s="46"/>
    </row>
    <row r="19" spans="1:5" s="3" customFormat="1">
      <c r="A19" s="3">
        <f t="shared" si="0"/>
        <v>13</v>
      </c>
      <c r="B19" s="46"/>
      <c r="C19" s="46"/>
      <c r="D19" s="49"/>
      <c r="E19" s="51"/>
    </row>
    <row r="20" spans="1:5" s="3" customFormat="1">
      <c r="A20" s="3">
        <f t="shared" si="0"/>
        <v>14</v>
      </c>
      <c r="B20" s="46"/>
      <c r="C20" s="46"/>
      <c r="D20" s="49"/>
      <c r="E20" s="51"/>
    </row>
    <row r="21" spans="1:5" s="3" customFormat="1">
      <c r="A21" s="3">
        <f t="shared" si="0"/>
        <v>15</v>
      </c>
      <c r="B21" s="46"/>
      <c r="C21" s="46"/>
      <c r="D21" s="49"/>
      <c r="E21" s="51"/>
    </row>
    <row r="22" spans="1:5" s="3" customFormat="1">
      <c r="A22" s="3">
        <f t="shared" si="0"/>
        <v>16</v>
      </c>
      <c r="B22" s="46"/>
      <c r="C22" s="46"/>
      <c r="D22" s="49"/>
      <c r="E22" s="51"/>
    </row>
    <row r="23" spans="1:5" s="3" customFormat="1">
      <c r="A23" s="3">
        <f t="shared" si="0"/>
        <v>17</v>
      </c>
      <c r="B23" s="46"/>
      <c r="C23" s="46"/>
      <c r="D23" s="49"/>
      <c r="E23" s="51"/>
    </row>
    <row r="24" spans="1:5" s="3" customFormat="1">
      <c r="A24" s="3">
        <f t="shared" si="0"/>
        <v>18</v>
      </c>
      <c r="B24" s="46"/>
      <c r="C24" s="46"/>
      <c r="D24" s="49"/>
      <c r="E24" s="51"/>
    </row>
    <row r="25" spans="1:5" s="3" customFormat="1">
      <c r="A25" s="3">
        <f t="shared" si="0"/>
        <v>19</v>
      </c>
      <c r="B25" s="46"/>
      <c r="C25" s="46"/>
      <c r="D25" s="49"/>
      <c r="E25" s="51"/>
    </row>
    <row r="26" spans="1:5" s="3" customFormat="1">
      <c r="A26" s="3">
        <f t="shared" si="0"/>
        <v>20</v>
      </c>
      <c r="B26" s="46"/>
      <c r="C26" s="46"/>
      <c r="D26" s="49"/>
      <c r="E26" s="51"/>
    </row>
    <row r="27" spans="1:5" s="3" customFormat="1">
      <c r="A27" s="3">
        <f t="shared" si="0"/>
        <v>21</v>
      </c>
      <c r="B27" s="46"/>
      <c r="C27" s="46"/>
      <c r="D27" s="49"/>
      <c r="E27" s="51"/>
    </row>
    <row r="28" spans="1:5" s="3" customFormat="1">
      <c r="A28" s="3">
        <f t="shared" si="0"/>
        <v>22</v>
      </c>
      <c r="B28" s="46"/>
      <c r="C28" s="46"/>
      <c r="D28" s="49"/>
      <c r="E28" s="51"/>
    </row>
    <row r="29" spans="1:5" s="3" customFormat="1">
      <c r="A29" s="3">
        <f t="shared" si="0"/>
        <v>23</v>
      </c>
      <c r="B29" s="46"/>
      <c r="C29" s="46"/>
      <c r="D29" s="49"/>
      <c r="E29" s="51"/>
    </row>
    <row r="30" spans="1:5" s="3" customFormat="1">
      <c r="A30" s="3">
        <f t="shared" si="0"/>
        <v>24</v>
      </c>
      <c r="B30" s="46"/>
      <c r="C30" s="46"/>
      <c r="D30" s="49"/>
      <c r="E30" s="51"/>
    </row>
    <row r="31" spans="1:5" s="3" customFormat="1">
      <c r="A31" s="3">
        <f t="shared" si="0"/>
        <v>25</v>
      </c>
      <c r="B31" s="46"/>
      <c r="C31" s="46"/>
      <c r="D31" s="49"/>
      <c r="E31" s="51"/>
    </row>
  </sheetData>
  <mergeCells count="2">
    <mergeCell ref="B2:E2"/>
    <mergeCell ref="G1:H5"/>
  </mergeCells>
  <phoneticPr fontId="2"/>
  <dataValidations count="1">
    <dataValidation type="list" allowBlank="1" showDropDown="0"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Width="1" fitToHeight="0" orientation="landscape"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'事業分類・区分'!$B$2:$I$2</xm:f>
          </x14:formula1>
          <xm:sqref>B7:B31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92D050"/>
    <pageSetUpPr fitToPage="1"/>
  </sheetPr>
  <dimension ref="A1:U49"/>
  <sheetViews>
    <sheetView view="pageBreakPreview" zoomScale="80" zoomScaleNormal="70" zoomScaleSheetLayoutView="80" workbookViewId="0">
      <pane xSplit="4" ySplit="7" topLeftCell="F8" activePane="bottomRight" state="frozen"/>
      <selection pane="topRight"/>
      <selection pane="bottomLeft"/>
      <selection pane="bottomRight" activeCell="L28" sqref="L28"/>
    </sheetView>
  </sheetViews>
  <sheetFormatPr defaultColWidth="12.625" defaultRowHeight="12"/>
  <cols>
    <col min="1" max="1" width="4" style="1" bestFit="1" customWidth="1"/>
    <col min="2" max="2" width="18.625" style="1" customWidth="1"/>
    <col min="3" max="3" width="23" style="1" customWidth="1"/>
    <col min="4" max="4" width="16.75" style="1" customWidth="1"/>
    <col min="5" max="7" width="14.5" style="1" customWidth="1"/>
    <col min="8" max="8" width="14.625" style="1" customWidth="1"/>
    <col min="9" max="10" width="14.5" style="1" customWidth="1"/>
    <col min="11" max="11" width="12.625" style="1"/>
    <col min="12" max="12" width="14" style="1" customWidth="1"/>
    <col min="13" max="13" width="13.625" style="1" customWidth="1"/>
    <col min="14" max="16" width="13.125" style="1" customWidth="1"/>
    <col min="17" max="17" width="14.5" style="1" customWidth="1"/>
    <col min="18" max="18" width="3.75" style="1" customWidth="1"/>
    <col min="19" max="19" width="18.875" style="1" hidden="1" customWidth="1"/>
    <col min="20" max="20" width="23.375" style="1" customWidth="1"/>
    <col min="21" max="21" width="9.25" style="2" bestFit="1" customWidth="1"/>
    <col min="22" max="22" width="16.375" style="1" customWidth="1"/>
    <col min="23" max="16384" width="12.625" style="1"/>
  </cols>
  <sheetData>
    <row r="1" spans="1:21" ht="12.75" customHeight="1">
      <c r="B1" s="1" t="s">
        <v>40</v>
      </c>
    </row>
    <row r="2" spans="1:21" ht="12.75" customHeight="1">
      <c r="B2" s="55" t="s">
        <v>250</v>
      </c>
      <c r="C2" s="55"/>
      <c r="D2" s="55"/>
      <c r="E2" s="55"/>
      <c r="F2" s="55"/>
      <c r="G2" s="55"/>
      <c r="H2" s="55"/>
      <c r="I2" s="55"/>
      <c r="J2" s="55"/>
      <c r="K2" s="55"/>
      <c r="L2" s="55"/>
      <c r="M2" s="55"/>
      <c r="N2" s="55"/>
      <c r="O2" s="55"/>
      <c r="P2" s="55"/>
      <c r="Q2" s="55"/>
      <c r="T2" s="101"/>
      <c r="U2" s="101"/>
    </row>
    <row r="3" spans="1:21" ht="12.75" customHeight="1">
      <c r="N3" s="14"/>
      <c r="O3" s="90" t="str">
        <f>'（別紙1）'!E4</f>
        <v>（事業者名）</v>
      </c>
      <c r="P3" s="90"/>
      <c r="Q3" s="90"/>
      <c r="R3" s="14"/>
      <c r="T3" s="101"/>
      <c r="U3" s="101"/>
    </row>
    <row r="4" spans="1:21" ht="12.75" customHeight="1">
      <c r="E4" s="14"/>
      <c r="F4" s="14"/>
      <c r="G4" s="14"/>
      <c r="T4" s="101"/>
      <c r="U4" s="101"/>
    </row>
    <row r="5" spans="1:21" ht="72">
      <c r="B5" s="5" t="s">
        <v>23</v>
      </c>
      <c r="C5" s="5" t="s">
        <v>4</v>
      </c>
      <c r="D5" s="10" t="s">
        <v>203</v>
      </c>
      <c r="E5" s="10" t="s">
        <v>177</v>
      </c>
      <c r="F5" s="10" t="s">
        <v>204</v>
      </c>
      <c r="G5" s="10" t="s">
        <v>208</v>
      </c>
      <c r="H5" s="16" t="s">
        <v>60</v>
      </c>
      <c r="I5" s="5" t="s">
        <v>39</v>
      </c>
      <c r="J5" s="10" t="s">
        <v>42</v>
      </c>
      <c r="K5" s="10" t="s">
        <v>242</v>
      </c>
      <c r="L5" s="16" t="s">
        <v>241</v>
      </c>
      <c r="M5" s="10" t="s">
        <v>67</v>
      </c>
      <c r="N5" s="5" t="s">
        <v>210</v>
      </c>
      <c r="O5" s="16" t="s">
        <v>1</v>
      </c>
      <c r="P5" s="16" t="s">
        <v>244</v>
      </c>
      <c r="Q5" s="5" t="s">
        <v>38</v>
      </c>
      <c r="S5" s="24"/>
      <c r="T5" s="101"/>
      <c r="U5" s="101"/>
    </row>
    <row r="6" spans="1:21">
      <c r="B6" s="6"/>
      <c r="C6" s="6"/>
      <c r="D6" s="67"/>
      <c r="E6" s="67"/>
      <c r="F6" s="78" t="s">
        <v>74</v>
      </c>
      <c r="G6" s="78" t="s">
        <v>75</v>
      </c>
      <c r="H6" s="78" t="s">
        <v>37</v>
      </c>
      <c r="I6" s="78" t="s">
        <v>36</v>
      </c>
      <c r="J6" s="78" t="s">
        <v>78</v>
      </c>
      <c r="K6" s="78" t="s">
        <v>212</v>
      </c>
      <c r="L6" s="78" t="s">
        <v>5</v>
      </c>
      <c r="M6" s="78" t="s">
        <v>213</v>
      </c>
      <c r="N6" s="87" t="s">
        <v>215</v>
      </c>
      <c r="O6" s="87" t="s">
        <v>50</v>
      </c>
      <c r="P6" s="87" t="s">
        <v>72</v>
      </c>
      <c r="Q6" s="6"/>
    </row>
    <row r="7" spans="1:21">
      <c r="A7" s="4">
        <v>0</v>
      </c>
      <c r="B7" s="7"/>
      <c r="C7" s="7"/>
      <c r="D7" s="64"/>
      <c r="E7" s="64"/>
      <c r="F7" s="11" t="s">
        <v>11</v>
      </c>
      <c r="G7" s="11" t="s">
        <v>11</v>
      </c>
      <c r="H7" s="11" t="s">
        <v>11</v>
      </c>
      <c r="I7" s="11" t="s">
        <v>11</v>
      </c>
      <c r="J7" s="11" t="s">
        <v>11</v>
      </c>
      <c r="K7" s="11"/>
      <c r="L7" s="11" t="s">
        <v>11</v>
      </c>
      <c r="M7" s="11"/>
      <c r="N7" s="11" t="s">
        <v>11</v>
      </c>
      <c r="O7" s="11"/>
      <c r="P7" s="11" t="s">
        <v>11</v>
      </c>
      <c r="Q7" s="11"/>
      <c r="S7" s="25"/>
      <c r="T7" s="102" t="s">
        <v>281</v>
      </c>
      <c r="U7" s="103" t="s">
        <v>345</v>
      </c>
    </row>
    <row r="8" spans="1:21" s="3" customFormat="1">
      <c r="A8" s="3">
        <f t="shared" ref="A8:A32" si="0">A7+1</f>
        <v>1</v>
      </c>
      <c r="B8" s="8">
        <f>'（別紙1）'!B7</f>
        <v>0</v>
      </c>
      <c r="C8" s="8">
        <f>'（別紙1）'!C7</f>
        <v>0</v>
      </c>
      <c r="D8" s="68">
        <f>'（別紙1）'!D7</f>
        <v>0</v>
      </c>
      <c r="E8" s="75"/>
      <c r="F8" s="12"/>
      <c r="G8" s="12"/>
      <c r="H8" s="12"/>
      <c r="I8" s="13" t="str">
        <f t="shared" ref="I8:I32" si="1">IF(U8="","",IF(OR(U8="I",U8="j"),MIN(F8,G8,H8),(MIN(F8,G8))))</f>
        <v/>
      </c>
      <c r="J8" s="12"/>
      <c r="K8" s="18" t="str">
        <f>IFERROR(IF(OR(U8="h1",U8="h2",U8="i",U8="j"),VLOOKUP(C8,'補助率・係数'!$B$3:$F$65537,4,0),"_"),"")</f>
        <v>_</v>
      </c>
      <c r="L8" s="12"/>
      <c r="M8" s="18" t="str">
        <f>IFERROR(IF(T8="","",IF(AND(ISNUMBER(K8),K8&lt;&gt;0),VLOOKUP(C8,'補助率・係数'!$B$3:$F$65537,5,FALSE),IF(OR(C8="周産期医療対策事業",C8="ＮＩＣＵ等長期入院児支援事業"),VLOOKUP(E8,'補助率・係数'!$C$3:$D$65537,2,FALSE),VLOOKUP(C8,'補助率・係数'!$B$3:$D$65537,3,FALSE)))),"")</f>
        <v/>
      </c>
      <c r="N8" s="20" t="str">
        <f t="shared" ref="N8:N32" si="2">IFERROR(ROUNDDOWN(IF(U8="a",MIN(I8,J8),IF(U8="b",MIN(I8,J8,L8),IF(U8="c",I8*M8,IF(U8="d",MIN(I8,J8)*M8,IF(U8="e",MIN(I8,J8,L8)*M8,IF(OR(U8="f1",U8="f2"),MIN(MIN(I8,J8)*M8,L8),IF(U8="g",MIN(MIN(I8,J8)*M8,L8,H8),IF(OR(U8="h1",U8="h2"),MIN(MIN(I8,J8)*K8,L8)*M8,IF(U8="i",MIN(I8*K8,L8)*M8,IF(U8="j",MIN(MIN(I8,J8)*K8,L8)*M8,"")))))))))),-3),"")</f>
        <v/>
      </c>
      <c r="O8" s="91">
        <f t="shared" ref="O8:O32" si="3">IFERROR(P8/N8,0)</f>
        <v>0</v>
      </c>
      <c r="P8" s="95"/>
      <c r="Q8" s="21"/>
      <c r="S8" s="26" t="str">
        <f>IFERROR(VLOOKUP($C8,'【参考】算出区分'!$C$2:$E$67,2,0),"")</f>
        <v/>
      </c>
      <c r="T8" s="26"/>
      <c r="U8" s="104" t="str">
        <f>IFERROR(VLOOKUP($S8&amp;$T8,'【参考】算出区分'!$G$2:$I$68,3,0),"")</f>
        <v/>
      </c>
    </row>
    <row r="9" spans="1:21" s="3" customFormat="1">
      <c r="A9" s="3">
        <f t="shared" si="0"/>
        <v>2</v>
      </c>
      <c r="B9" s="56">
        <f>'（別紙1）'!B8</f>
        <v>0</v>
      </c>
      <c r="C9" s="56">
        <f>'（別紙1）'!C8</f>
        <v>0</v>
      </c>
      <c r="D9" s="68">
        <f>'（別紙1）'!D8</f>
        <v>0</v>
      </c>
      <c r="E9" s="75"/>
      <c r="F9" s="12"/>
      <c r="G9" s="12"/>
      <c r="H9" s="12"/>
      <c r="I9" s="13" t="str">
        <f t="shared" si="1"/>
        <v/>
      </c>
      <c r="J9" s="12"/>
      <c r="K9" s="18" t="str">
        <f>IFERROR(IF(OR(U9="h1",U9="h2",U9="i",U9="j"),VLOOKUP(C9,'補助率・係数'!$B$3:$F$65537,4,0),"_"),"")</f>
        <v>_</v>
      </c>
      <c r="L9" s="12"/>
      <c r="M9" s="18" t="str">
        <f>IFERROR(IF(T9="","",IF(AND(ISNUMBER(K9),K9&lt;&gt;0),VLOOKUP(C9,'補助率・係数'!$B$3:$F$65537,5,FALSE),IF(OR(C9="周産期医療対策事業",C9="ＮＩＣＵ等長期入院児支援事業"),VLOOKUP(E9,'補助率・係数'!$C$3:$D$65537,2,FALSE),VLOOKUP(C9,'補助率・係数'!$B$3:$D$65537,3,FALSE)))),"")</f>
        <v/>
      </c>
      <c r="N9" s="20" t="str">
        <f t="shared" si="2"/>
        <v/>
      </c>
      <c r="O9" s="91">
        <f t="shared" si="3"/>
        <v>0</v>
      </c>
      <c r="P9" s="79"/>
      <c r="Q9" s="98"/>
      <c r="S9" s="26" t="str">
        <f>IFERROR(VLOOKUP($C9,'【参考】算出区分'!$C$2:$E$67,2,0),"")</f>
        <v/>
      </c>
      <c r="T9" s="26"/>
      <c r="U9" s="104" t="str">
        <f>IFERROR(VLOOKUP($S9&amp;$T9,'【参考】算出区分'!$G$2:$I$68,3,0),"")</f>
        <v/>
      </c>
    </row>
    <row r="10" spans="1:21" s="3" customFormat="1">
      <c r="A10" s="3">
        <f t="shared" si="0"/>
        <v>3</v>
      </c>
      <c r="B10" s="56">
        <f>'（別紙1）'!B9</f>
        <v>0</v>
      </c>
      <c r="C10" s="56">
        <f>'（別紙1）'!C9</f>
        <v>0</v>
      </c>
      <c r="D10" s="68">
        <f>'（別紙1）'!D9</f>
        <v>0</v>
      </c>
      <c r="E10" s="75"/>
      <c r="F10" s="12"/>
      <c r="G10" s="12"/>
      <c r="H10" s="12"/>
      <c r="I10" s="13" t="str">
        <f t="shared" si="1"/>
        <v/>
      </c>
      <c r="J10" s="12"/>
      <c r="K10" s="18" t="str">
        <f>IFERROR(IF(OR(U10="h1",U10="h2",U10="i",U10="j"),VLOOKUP(C10,'補助率・係数'!$B$3:$F$65537,4,0),"_"),"")</f>
        <v>_</v>
      </c>
      <c r="L10" s="12"/>
      <c r="M10" s="18" t="str">
        <f>IFERROR(IF(T10="","",IF(AND(ISNUMBER(K10),K10&lt;&gt;0),VLOOKUP(C10,'補助率・係数'!$B$3:$F$65537,5,FALSE),IF(OR(C10="周産期医療対策事業",C10="ＮＩＣＵ等長期入院児支援事業"),VLOOKUP(E10,'補助率・係数'!$C$3:$D$65537,2,FALSE),VLOOKUP(C10,'補助率・係数'!$B$3:$D$65537,3,FALSE)))),"")</f>
        <v/>
      </c>
      <c r="N10" s="20" t="str">
        <f t="shared" si="2"/>
        <v/>
      </c>
      <c r="O10" s="91">
        <f t="shared" si="3"/>
        <v>0</v>
      </c>
      <c r="P10" s="79"/>
      <c r="Q10" s="98"/>
      <c r="S10" s="26" t="str">
        <f>IFERROR(VLOOKUP($C10,'【参考】算出区分'!$C$2:$E$67,2,0),"")</f>
        <v/>
      </c>
      <c r="T10" s="26"/>
      <c r="U10" s="104" t="str">
        <f>IFERROR(VLOOKUP($S10&amp;$T10,'【参考】算出区分'!$G$2:$I$68,3,0),"")</f>
        <v/>
      </c>
    </row>
    <row r="11" spans="1:21" s="3" customFormat="1">
      <c r="A11" s="3">
        <f t="shared" si="0"/>
        <v>4</v>
      </c>
      <c r="B11" s="56">
        <f>'（別紙1）'!B10</f>
        <v>0</v>
      </c>
      <c r="C11" s="56">
        <f>'（別紙1）'!C10</f>
        <v>0</v>
      </c>
      <c r="D11" s="68">
        <f>'（別紙1）'!D10</f>
        <v>0</v>
      </c>
      <c r="E11" s="75"/>
      <c r="F11" s="12"/>
      <c r="G11" s="12"/>
      <c r="H11" s="12"/>
      <c r="I11" s="13" t="str">
        <f t="shared" si="1"/>
        <v/>
      </c>
      <c r="J11" s="12"/>
      <c r="K11" s="18" t="str">
        <f>IFERROR(IF(OR(U11="h1",U11="h2",U11="i",U11="j"),VLOOKUP(C11,'補助率・係数'!$B$3:$F$65537,4,0),"_"),"")</f>
        <v>_</v>
      </c>
      <c r="L11" s="12"/>
      <c r="M11" s="18" t="str">
        <f>IFERROR(IF(T11="","",IF(AND(ISNUMBER(K11),K11&lt;&gt;0),VLOOKUP(C11,'補助率・係数'!$B$3:$F$65537,5,FALSE),IF(OR(C11="周産期医療対策事業",C11="ＮＩＣＵ等長期入院児支援事業"),VLOOKUP(E11,'補助率・係数'!$C$3:$D$65537,2,FALSE),VLOOKUP(C11,'補助率・係数'!$B$3:$D$65537,3,FALSE)))),"")</f>
        <v/>
      </c>
      <c r="N11" s="20" t="str">
        <f t="shared" si="2"/>
        <v/>
      </c>
      <c r="O11" s="91">
        <f t="shared" si="3"/>
        <v>0</v>
      </c>
      <c r="P11" s="79"/>
      <c r="Q11" s="98"/>
      <c r="S11" s="26" t="str">
        <f>IFERROR(VLOOKUP($C11,'【参考】算出区分'!$C$2:$E$67,2,0),"")</f>
        <v/>
      </c>
      <c r="T11" s="26"/>
      <c r="U11" s="104" t="str">
        <f>IFERROR(VLOOKUP($S11&amp;$T11,'【参考】算出区分'!$G$2:$I$68,3,0),"")</f>
        <v/>
      </c>
    </row>
    <row r="12" spans="1:21" s="3" customFormat="1">
      <c r="A12" s="3">
        <f t="shared" si="0"/>
        <v>5</v>
      </c>
      <c r="B12" s="56">
        <f>'（別紙1）'!B11</f>
        <v>0</v>
      </c>
      <c r="C12" s="56">
        <f>'（別紙1）'!C11</f>
        <v>0</v>
      </c>
      <c r="D12" s="68">
        <f>'（別紙1）'!D11</f>
        <v>0</v>
      </c>
      <c r="E12" s="75"/>
      <c r="F12" s="12"/>
      <c r="G12" s="12"/>
      <c r="H12" s="12"/>
      <c r="I12" s="13" t="str">
        <f t="shared" si="1"/>
        <v/>
      </c>
      <c r="J12" s="12"/>
      <c r="K12" s="18" t="str">
        <f>IFERROR(IF(OR(U12="h1",U12="h2",U12="i",U12="j"),VLOOKUP(C12,'補助率・係数'!$B$3:$F$65537,4,0),"_"),"")</f>
        <v>_</v>
      </c>
      <c r="L12" s="12"/>
      <c r="M12" s="18" t="str">
        <f>IFERROR(IF(T12="","",IF(AND(ISNUMBER(K12),K12&lt;&gt;0),VLOOKUP(C12,'補助率・係数'!$B$3:$F$65537,5,FALSE),IF(OR(C12="周産期医療対策事業",C12="ＮＩＣＵ等長期入院児支援事業"),VLOOKUP(E12,'補助率・係数'!$C$3:$D$65537,2,FALSE),VLOOKUP(C12,'補助率・係数'!$B$3:$D$65537,3,FALSE)))),"")</f>
        <v/>
      </c>
      <c r="N12" s="20" t="str">
        <f t="shared" si="2"/>
        <v/>
      </c>
      <c r="O12" s="91">
        <f t="shared" si="3"/>
        <v>0</v>
      </c>
      <c r="P12" s="79"/>
      <c r="Q12" s="98"/>
      <c r="S12" s="26" t="str">
        <f>IFERROR(VLOOKUP($C12,'【参考】算出区分'!$C$2:$E$67,2,0),"")</f>
        <v/>
      </c>
      <c r="T12" s="26"/>
      <c r="U12" s="104" t="str">
        <f>IFERROR(VLOOKUP($S12&amp;$T12,'【参考】算出区分'!$G$2:$I$68,3,0),"")</f>
        <v/>
      </c>
    </row>
    <row r="13" spans="1:21" s="3" customFormat="1">
      <c r="A13" s="3">
        <f t="shared" si="0"/>
        <v>6</v>
      </c>
      <c r="B13" s="56">
        <f>'（別紙1）'!B12</f>
        <v>0</v>
      </c>
      <c r="C13" s="56">
        <f>'（別紙1）'!C12</f>
        <v>0</v>
      </c>
      <c r="D13" s="68">
        <f>'（別紙1）'!D12</f>
        <v>0</v>
      </c>
      <c r="E13" s="75"/>
      <c r="F13" s="12"/>
      <c r="G13" s="12"/>
      <c r="H13" s="12"/>
      <c r="I13" s="13" t="str">
        <f t="shared" si="1"/>
        <v/>
      </c>
      <c r="J13" s="12"/>
      <c r="K13" s="18" t="str">
        <f>IFERROR(IF(OR(U13="h1",U13="h2",U13="i",U13="j"),VLOOKUP(C13,'補助率・係数'!$B$3:$F$65537,4,0),"_"),"")</f>
        <v>_</v>
      </c>
      <c r="L13" s="12"/>
      <c r="M13" s="18" t="str">
        <f>IFERROR(IF(T13="","",IF(AND(ISNUMBER(K13),K13&lt;&gt;0),VLOOKUP(C13,'補助率・係数'!$B$3:$F$65537,5,FALSE),IF(OR(C13="周産期医療対策事業",C13="ＮＩＣＵ等長期入院児支援事業"),VLOOKUP(E13,'補助率・係数'!$C$3:$D$65537,2,FALSE),VLOOKUP(C13,'補助率・係数'!$B$3:$D$65537,3,FALSE)))),"")</f>
        <v/>
      </c>
      <c r="N13" s="20" t="str">
        <f t="shared" si="2"/>
        <v/>
      </c>
      <c r="O13" s="91">
        <f t="shared" si="3"/>
        <v>0</v>
      </c>
      <c r="P13" s="79"/>
      <c r="Q13" s="98"/>
      <c r="S13" s="26" t="str">
        <f>IFERROR(VLOOKUP($C13,'【参考】算出区分'!$C$2:$E$67,2,0),"")</f>
        <v/>
      </c>
      <c r="T13" s="26"/>
      <c r="U13" s="104" t="str">
        <f>IFERROR(VLOOKUP($S13&amp;$T13,'【参考】算出区分'!$G$2:$I$68,3,0),"")</f>
        <v/>
      </c>
    </row>
    <row r="14" spans="1:21" s="3" customFormat="1">
      <c r="A14" s="3">
        <f t="shared" si="0"/>
        <v>7</v>
      </c>
      <c r="B14" s="56">
        <f>'（別紙1）'!B13</f>
        <v>0</v>
      </c>
      <c r="C14" s="56">
        <f>'（別紙1）'!C13</f>
        <v>0</v>
      </c>
      <c r="D14" s="68">
        <f>'（別紙1）'!D13</f>
        <v>0</v>
      </c>
      <c r="E14" s="75"/>
      <c r="F14" s="12"/>
      <c r="G14" s="12"/>
      <c r="H14" s="12"/>
      <c r="I14" s="13" t="str">
        <f t="shared" si="1"/>
        <v/>
      </c>
      <c r="J14" s="12"/>
      <c r="K14" s="18" t="str">
        <f>IFERROR(IF(OR(U14="h1",U14="h2",U14="i",U14="j"),VLOOKUP(C14,'補助率・係数'!$B$3:$F$65537,4,0),"_"),"")</f>
        <v>_</v>
      </c>
      <c r="L14" s="12"/>
      <c r="M14" s="18" t="str">
        <f>IFERROR(IF(T14="","",IF(AND(ISNUMBER(K14),K14&lt;&gt;0),VLOOKUP(C14,'補助率・係数'!$B$3:$F$65537,5,FALSE),IF(OR(C14="周産期医療対策事業",C14="ＮＩＣＵ等長期入院児支援事業"),VLOOKUP(E14,'補助率・係数'!$C$3:$D$65537,2,FALSE),VLOOKUP(C14,'補助率・係数'!$B$3:$D$65537,3,FALSE)))),"")</f>
        <v/>
      </c>
      <c r="N14" s="20" t="str">
        <f t="shared" si="2"/>
        <v/>
      </c>
      <c r="O14" s="91">
        <f t="shared" si="3"/>
        <v>0</v>
      </c>
      <c r="P14" s="79"/>
      <c r="Q14" s="98"/>
      <c r="S14" s="26" t="str">
        <f>IFERROR(VLOOKUP($C14,'【参考】算出区分'!$C$2:$E$67,2,0),"")</f>
        <v/>
      </c>
      <c r="T14" s="26"/>
      <c r="U14" s="104" t="str">
        <f>IFERROR(VLOOKUP($S14&amp;$T14,'【参考】算出区分'!$G$2:$I$68,3,0),"")</f>
        <v/>
      </c>
    </row>
    <row r="15" spans="1:21" s="3" customFormat="1">
      <c r="A15" s="3">
        <f t="shared" si="0"/>
        <v>8</v>
      </c>
      <c r="B15" s="56">
        <f>'（別紙1）'!B14</f>
        <v>0</v>
      </c>
      <c r="C15" s="56">
        <f>'（別紙1）'!C14</f>
        <v>0</v>
      </c>
      <c r="D15" s="68">
        <f>'（別紙1）'!D14</f>
        <v>0</v>
      </c>
      <c r="E15" s="75"/>
      <c r="F15" s="12"/>
      <c r="G15" s="12"/>
      <c r="H15" s="12"/>
      <c r="I15" s="13" t="str">
        <f t="shared" si="1"/>
        <v/>
      </c>
      <c r="J15" s="12"/>
      <c r="K15" s="18" t="str">
        <f>IFERROR(IF(OR(U15="h1",U15="h2",U15="i",U15="j"),VLOOKUP(C15,'補助率・係数'!$B$3:$F$65537,4,0),"_"),"")</f>
        <v>_</v>
      </c>
      <c r="L15" s="12"/>
      <c r="M15" s="18" t="str">
        <f>IFERROR(IF(T15="","",IF(AND(ISNUMBER(K15),K15&lt;&gt;0),VLOOKUP(C15,'補助率・係数'!$B$3:$F$65537,5,FALSE),IF(OR(C15="周産期医療対策事業",C15="ＮＩＣＵ等長期入院児支援事業"),VLOOKUP(E15,'補助率・係数'!$C$3:$D$65537,2,FALSE),VLOOKUP(C15,'補助率・係数'!$B$3:$D$65537,3,FALSE)))),"")</f>
        <v/>
      </c>
      <c r="N15" s="20" t="str">
        <f t="shared" si="2"/>
        <v/>
      </c>
      <c r="O15" s="91">
        <f t="shared" si="3"/>
        <v>0</v>
      </c>
      <c r="P15" s="79"/>
      <c r="Q15" s="98"/>
      <c r="S15" s="26" t="str">
        <f>IFERROR(VLOOKUP($C15,'【参考】算出区分'!$C$2:$E$67,2,0),"")</f>
        <v/>
      </c>
      <c r="T15" s="26"/>
      <c r="U15" s="104" t="str">
        <f>IFERROR(VLOOKUP($S15&amp;$T15,'【参考】算出区分'!$G$2:$I$68,3,0),"")</f>
        <v/>
      </c>
    </row>
    <row r="16" spans="1:21" s="3" customFormat="1">
      <c r="A16" s="3">
        <f t="shared" si="0"/>
        <v>9</v>
      </c>
      <c r="B16" s="56">
        <f>'（別紙1）'!B15</f>
        <v>0</v>
      </c>
      <c r="C16" s="56">
        <f>'（別紙1）'!C15</f>
        <v>0</v>
      </c>
      <c r="D16" s="68">
        <f>'（別紙1）'!D15</f>
        <v>0</v>
      </c>
      <c r="E16" s="75"/>
      <c r="F16" s="12"/>
      <c r="G16" s="12"/>
      <c r="H16" s="12"/>
      <c r="I16" s="13" t="str">
        <f t="shared" si="1"/>
        <v/>
      </c>
      <c r="J16" s="12"/>
      <c r="K16" s="18" t="str">
        <f>IFERROR(IF(OR(U16="h1",U16="h2",U16="i",U16="j"),VLOOKUP(C16,'補助率・係数'!$B$3:$F$65537,4,0),"_"),"")</f>
        <v>_</v>
      </c>
      <c r="L16" s="12"/>
      <c r="M16" s="18" t="str">
        <f>IFERROR(IF(T16="","",IF(AND(ISNUMBER(K16),K16&lt;&gt;0),VLOOKUP(C16,'補助率・係数'!$B$3:$F$65537,5,FALSE),IF(OR(C16="周産期医療対策事業",C16="ＮＩＣＵ等長期入院児支援事業"),VLOOKUP(E16,'補助率・係数'!$C$3:$D$65537,2,FALSE),VLOOKUP(C16,'補助率・係数'!$B$3:$D$65537,3,FALSE)))),"")</f>
        <v/>
      </c>
      <c r="N16" s="20" t="str">
        <f t="shared" si="2"/>
        <v/>
      </c>
      <c r="O16" s="91">
        <f t="shared" si="3"/>
        <v>0</v>
      </c>
      <c r="P16" s="79"/>
      <c r="Q16" s="98"/>
      <c r="S16" s="26" t="str">
        <f>IFERROR(VLOOKUP($C16,'【参考】算出区分'!$C$2:$E$67,2,0),"")</f>
        <v/>
      </c>
      <c r="T16" s="26"/>
      <c r="U16" s="104" t="str">
        <f>IFERROR(VLOOKUP($S16&amp;$T16,'【参考】算出区分'!$G$2:$I$68,3,0),"")</f>
        <v/>
      </c>
    </row>
    <row r="17" spans="1:21" s="3" customFormat="1">
      <c r="A17" s="3">
        <f t="shared" si="0"/>
        <v>10</v>
      </c>
      <c r="B17" s="56">
        <f>'（別紙1）'!B16</f>
        <v>0</v>
      </c>
      <c r="C17" s="56">
        <f>'（別紙1）'!C16</f>
        <v>0</v>
      </c>
      <c r="D17" s="68">
        <f>'（別紙1）'!D16</f>
        <v>0</v>
      </c>
      <c r="E17" s="75"/>
      <c r="F17" s="12"/>
      <c r="G17" s="12"/>
      <c r="H17" s="12"/>
      <c r="I17" s="13" t="str">
        <f t="shared" si="1"/>
        <v/>
      </c>
      <c r="J17" s="12"/>
      <c r="K17" s="18" t="str">
        <f>IFERROR(IF(OR(U17="h1",U17="h2",U17="i",U17="j"),VLOOKUP(C17,'補助率・係数'!$B$3:$F$65537,4,0),"_"),"")</f>
        <v>_</v>
      </c>
      <c r="L17" s="12"/>
      <c r="M17" s="18" t="str">
        <f>IFERROR(IF(T17="","",IF(AND(ISNUMBER(K17),K17&lt;&gt;0),VLOOKUP(C17,'補助率・係数'!$B$3:$F$65537,5,FALSE),IF(OR(C17="周産期医療対策事業",C17="ＮＩＣＵ等長期入院児支援事業"),VLOOKUP(E17,'補助率・係数'!$C$3:$D$65537,2,FALSE),VLOOKUP(C17,'補助率・係数'!$B$3:$D$65537,3,FALSE)))),"")</f>
        <v/>
      </c>
      <c r="N17" s="20" t="str">
        <f t="shared" si="2"/>
        <v/>
      </c>
      <c r="O17" s="91">
        <f t="shared" si="3"/>
        <v>0</v>
      </c>
      <c r="P17" s="79"/>
      <c r="Q17" s="98"/>
      <c r="S17" s="26" t="str">
        <f>IFERROR(VLOOKUP($C17,'【参考】算出区分'!$C$2:$E$67,2,0),"")</f>
        <v/>
      </c>
      <c r="T17" s="26"/>
      <c r="U17" s="104" t="str">
        <f>IFERROR(VLOOKUP($S17&amp;$T17,'【参考】算出区分'!$G$2:$I$68,3,0),"")</f>
        <v/>
      </c>
    </row>
    <row r="18" spans="1:21" s="3" customFormat="1">
      <c r="A18" s="3">
        <f t="shared" si="0"/>
        <v>11</v>
      </c>
      <c r="B18" s="56">
        <f>'（別紙1）'!B17</f>
        <v>0</v>
      </c>
      <c r="C18" s="56">
        <f>'（別紙1）'!C17</f>
        <v>0</v>
      </c>
      <c r="D18" s="68">
        <f>'（別紙1）'!D17</f>
        <v>0</v>
      </c>
      <c r="E18" s="75"/>
      <c r="F18" s="12"/>
      <c r="G18" s="12"/>
      <c r="H18" s="12"/>
      <c r="I18" s="13" t="str">
        <f t="shared" si="1"/>
        <v/>
      </c>
      <c r="J18" s="12"/>
      <c r="K18" s="18" t="str">
        <f>IFERROR(IF(OR(U18="h1",U18="h2",U18="i",U18="j"),VLOOKUP(C18,'補助率・係数'!$B$3:$F$65537,4,0),"_"),"")</f>
        <v>_</v>
      </c>
      <c r="L18" s="12"/>
      <c r="M18" s="18" t="str">
        <f>IFERROR(IF(T18="","",IF(AND(ISNUMBER(K18),K18&lt;&gt;0),VLOOKUP(C18,'補助率・係数'!$B$3:$F$65537,5,FALSE),IF(OR(C18="周産期医療対策事業",C18="ＮＩＣＵ等長期入院児支援事業"),VLOOKUP(E18,'補助率・係数'!$C$3:$D$65537,2,FALSE),VLOOKUP(C18,'補助率・係数'!$B$3:$D$65537,3,FALSE)))),"")</f>
        <v/>
      </c>
      <c r="N18" s="20" t="str">
        <f t="shared" si="2"/>
        <v/>
      </c>
      <c r="O18" s="91">
        <f t="shared" si="3"/>
        <v>0</v>
      </c>
      <c r="P18" s="79"/>
      <c r="Q18" s="98"/>
      <c r="S18" s="26" t="str">
        <f>IFERROR(VLOOKUP($C18,'【参考】算出区分'!$C$2:$E$67,2,0),"")</f>
        <v/>
      </c>
      <c r="T18" s="26"/>
      <c r="U18" s="104" t="str">
        <f>IFERROR(VLOOKUP($S18&amp;$T18,'【参考】算出区分'!$G$2:$I$68,3,0),"")</f>
        <v/>
      </c>
    </row>
    <row r="19" spans="1:21" s="3" customFormat="1">
      <c r="A19" s="3">
        <f t="shared" si="0"/>
        <v>12</v>
      </c>
      <c r="B19" s="56">
        <f>'（別紙1）'!B18</f>
        <v>0</v>
      </c>
      <c r="C19" s="56">
        <f>'（別紙1）'!C18</f>
        <v>0</v>
      </c>
      <c r="D19" s="68">
        <f>'（別紙1）'!D18</f>
        <v>0</v>
      </c>
      <c r="E19" s="75"/>
      <c r="F19" s="12"/>
      <c r="G19" s="12"/>
      <c r="H19" s="12"/>
      <c r="I19" s="13" t="str">
        <f t="shared" si="1"/>
        <v/>
      </c>
      <c r="J19" s="12"/>
      <c r="K19" s="18" t="str">
        <f>IFERROR(IF(OR(U19="h1",U19="h2",U19="i",U19="j"),VLOOKUP(C19,'補助率・係数'!$B$3:$F$65537,4,0),"_"),"")</f>
        <v>_</v>
      </c>
      <c r="L19" s="12"/>
      <c r="M19" s="18" t="str">
        <f>IFERROR(IF(T19="","",IF(AND(ISNUMBER(K19),K19&lt;&gt;0),VLOOKUP(C19,'補助率・係数'!$B$3:$F$65537,5,FALSE),IF(OR(C19="周産期医療対策事業",C19="ＮＩＣＵ等長期入院児支援事業"),VLOOKUP(E19,'補助率・係数'!$C$3:$D$65537,2,FALSE),VLOOKUP(C19,'補助率・係数'!$B$3:$D$65537,3,FALSE)))),"")</f>
        <v/>
      </c>
      <c r="N19" s="20" t="str">
        <f t="shared" si="2"/>
        <v/>
      </c>
      <c r="O19" s="91">
        <f t="shared" si="3"/>
        <v>0</v>
      </c>
      <c r="P19" s="79"/>
      <c r="Q19" s="98"/>
      <c r="S19" s="26" t="str">
        <f>IFERROR(VLOOKUP($C19,'【参考】算出区分'!$C$2:$E$67,2,0),"")</f>
        <v/>
      </c>
      <c r="T19" s="26"/>
      <c r="U19" s="104" t="str">
        <f>IFERROR(VLOOKUP($S19&amp;$T19,'【参考】算出区分'!$G$2:$I$68,3,0),"")</f>
        <v/>
      </c>
    </row>
    <row r="20" spans="1:21" s="3" customFormat="1">
      <c r="A20" s="3">
        <f t="shared" si="0"/>
        <v>13</v>
      </c>
      <c r="B20" s="56">
        <f>'（別紙1）'!B19</f>
        <v>0</v>
      </c>
      <c r="C20" s="56">
        <f>'（別紙1）'!C19</f>
        <v>0</v>
      </c>
      <c r="D20" s="68">
        <f>'（別紙1）'!D19</f>
        <v>0</v>
      </c>
      <c r="E20" s="75"/>
      <c r="F20" s="12"/>
      <c r="G20" s="12"/>
      <c r="H20" s="12"/>
      <c r="I20" s="13" t="str">
        <f t="shared" si="1"/>
        <v/>
      </c>
      <c r="J20" s="12"/>
      <c r="K20" s="18" t="str">
        <f>IFERROR(IF(OR(U20="h1",U20="h2",U20="i",U20="j"),VLOOKUP(C20,'補助率・係数'!$B$3:$F$65537,4,0),"_"),"")</f>
        <v>_</v>
      </c>
      <c r="L20" s="12"/>
      <c r="M20" s="18" t="str">
        <f>IFERROR(IF(T20="","",IF(AND(ISNUMBER(K20),K20&lt;&gt;0),VLOOKUP(C20,'補助率・係数'!$B$3:$F$65537,5,FALSE),IF(OR(C20="周産期医療対策事業",C20="ＮＩＣＵ等長期入院児支援事業"),VLOOKUP(E20,'補助率・係数'!$C$3:$D$65537,2,FALSE),VLOOKUP(C20,'補助率・係数'!$B$3:$D$65537,3,FALSE)))),"")</f>
        <v/>
      </c>
      <c r="N20" s="20" t="str">
        <f t="shared" si="2"/>
        <v/>
      </c>
      <c r="O20" s="91">
        <f t="shared" si="3"/>
        <v>0</v>
      </c>
      <c r="P20" s="79"/>
      <c r="Q20" s="98"/>
      <c r="S20" s="26" t="str">
        <f>IFERROR(VLOOKUP($C20,'【参考】算出区分'!$C$2:$E$67,2,0),"")</f>
        <v/>
      </c>
      <c r="T20" s="26"/>
      <c r="U20" s="104" t="str">
        <f>IFERROR(VLOOKUP($S20&amp;$T20,'【参考】算出区分'!$G$2:$I$68,3,0),"")</f>
        <v/>
      </c>
    </row>
    <row r="21" spans="1:21" s="3" customFormat="1">
      <c r="A21" s="3">
        <f t="shared" si="0"/>
        <v>14</v>
      </c>
      <c r="B21" s="56">
        <f>'（別紙1）'!B20</f>
        <v>0</v>
      </c>
      <c r="C21" s="56">
        <f>'（別紙1）'!C20</f>
        <v>0</v>
      </c>
      <c r="D21" s="68">
        <f>'（別紙1）'!D20</f>
        <v>0</v>
      </c>
      <c r="E21" s="75"/>
      <c r="F21" s="12"/>
      <c r="G21" s="12"/>
      <c r="H21" s="12"/>
      <c r="I21" s="13" t="str">
        <f t="shared" si="1"/>
        <v/>
      </c>
      <c r="J21" s="12"/>
      <c r="K21" s="18" t="str">
        <f>IFERROR(IF(OR(U21="h1",U21="h2",U21="i",U21="j"),VLOOKUP(C21,'補助率・係数'!$B$3:$F$65537,4,0),"_"),"")</f>
        <v>_</v>
      </c>
      <c r="L21" s="12"/>
      <c r="M21" s="18" t="str">
        <f>IFERROR(IF(T21="","",IF(AND(ISNUMBER(K21),K21&lt;&gt;0),VLOOKUP(C21,'補助率・係数'!$B$3:$F$65537,5,FALSE),IF(OR(C21="周産期医療対策事業",C21="ＮＩＣＵ等長期入院児支援事業"),VLOOKUP(E21,'補助率・係数'!$C$3:$D$65537,2,FALSE),VLOOKUP(C21,'補助率・係数'!$B$3:$D$65537,3,FALSE)))),"")</f>
        <v/>
      </c>
      <c r="N21" s="20" t="str">
        <f t="shared" si="2"/>
        <v/>
      </c>
      <c r="O21" s="91">
        <f t="shared" si="3"/>
        <v>0</v>
      </c>
      <c r="P21" s="79"/>
      <c r="Q21" s="98"/>
      <c r="S21" s="26" t="str">
        <f>IFERROR(VLOOKUP($C21,'【参考】算出区分'!$C$2:$E$67,2,0),"")</f>
        <v/>
      </c>
      <c r="T21" s="26"/>
      <c r="U21" s="104" t="str">
        <f>IFERROR(VLOOKUP($S21&amp;$T21,'【参考】算出区分'!$G$2:$I$68,3,0),"")</f>
        <v/>
      </c>
    </row>
    <row r="22" spans="1:21" s="3" customFormat="1">
      <c r="A22" s="3">
        <f t="shared" si="0"/>
        <v>15</v>
      </c>
      <c r="B22" s="56">
        <f>'（別紙1）'!B21</f>
        <v>0</v>
      </c>
      <c r="C22" s="56">
        <f>'（別紙1）'!C21</f>
        <v>0</v>
      </c>
      <c r="D22" s="68">
        <f>'（別紙1）'!D21</f>
        <v>0</v>
      </c>
      <c r="E22" s="75"/>
      <c r="F22" s="12"/>
      <c r="G22" s="12"/>
      <c r="H22" s="12"/>
      <c r="I22" s="13" t="str">
        <f t="shared" si="1"/>
        <v/>
      </c>
      <c r="J22" s="12"/>
      <c r="K22" s="18" t="str">
        <f>IFERROR(IF(OR(U22="h1",U22="h2",U22="i",U22="j"),VLOOKUP(C22,'補助率・係数'!$B$3:$F$65537,4,0),"_"),"")</f>
        <v>_</v>
      </c>
      <c r="L22" s="12"/>
      <c r="M22" s="18" t="str">
        <f>IFERROR(IF(T22="","",IF(AND(ISNUMBER(K22),K22&lt;&gt;0),VLOOKUP(C22,'補助率・係数'!$B$3:$F$65537,5,FALSE),IF(OR(C22="周産期医療対策事業",C22="ＮＩＣＵ等長期入院児支援事業"),VLOOKUP(E22,'補助率・係数'!$C$3:$D$65537,2,FALSE),VLOOKUP(C22,'補助率・係数'!$B$3:$D$65537,3,FALSE)))),"")</f>
        <v/>
      </c>
      <c r="N22" s="20" t="str">
        <f t="shared" si="2"/>
        <v/>
      </c>
      <c r="O22" s="91">
        <f t="shared" si="3"/>
        <v>0</v>
      </c>
      <c r="P22" s="79"/>
      <c r="Q22" s="98"/>
      <c r="S22" s="26" t="str">
        <f>IFERROR(VLOOKUP($C22,'【参考】算出区分'!$C$2:$E$67,2,0),"")</f>
        <v/>
      </c>
      <c r="T22" s="26"/>
      <c r="U22" s="104" t="str">
        <f>IFERROR(VLOOKUP($S22&amp;$T22,'【参考】算出区分'!$G$2:$I$68,3,0),"")</f>
        <v/>
      </c>
    </row>
    <row r="23" spans="1:21" s="3" customFormat="1">
      <c r="A23" s="3">
        <f t="shared" si="0"/>
        <v>16</v>
      </c>
      <c r="B23" s="56">
        <f>'（別紙1）'!B22</f>
        <v>0</v>
      </c>
      <c r="C23" s="56">
        <f>'（別紙1）'!C22</f>
        <v>0</v>
      </c>
      <c r="D23" s="68">
        <f>'（別紙1）'!D22</f>
        <v>0</v>
      </c>
      <c r="E23" s="75"/>
      <c r="F23" s="12"/>
      <c r="G23" s="12"/>
      <c r="H23" s="12"/>
      <c r="I23" s="13" t="str">
        <f t="shared" si="1"/>
        <v/>
      </c>
      <c r="J23" s="12"/>
      <c r="K23" s="18" t="str">
        <f>IFERROR(IF(OR(U23="h1",U23="h2",U23="i",U23="j"),VLOOKUP(C23,'補助率・係数'!$B$3:$F$65537,4,0),"_"),"")</f>
        <v>_</v>
      </c>
      <c r="L23" s="12"/>
      <c r="M23" s="18" t="str">
        <f>IFERROR(IF(T23="","",IF(AND(ISNUMBER(K23),K23&lt;&gt;0),VLOOKUP(C23,'補助率・係数'!$B$3:$F$65537,5,FALSE),IF(OR(C23="周産期医療対策事業",C23="ＮＩＣＵ等長期入院児支援事業"),VLOOKUP(E23,'補助率・係数'!$C$3:$D$65537,2,FALSE),VLOOKUP(C23,'補助率・係数'!$B$3:$D$65537,3,FALSE)))),"")</f>
        <v/>
      </c>
      <c r="N23" s="20" t="str">
        <f t="shared" si="2"/>
        <v/>
      </c>
      <c r="O23" s="91">
        <f t="shared" si="3"/>
        <v>0</v>
      </c>
      <c r="P23" s="79"/>
      <c r="Q23" s="98"/>
      <c r="S23" s="26" t="str">
        <f>IFERROR(VLOOKUP($C23,'【参考】算出区分'!$C$2:$E$67,2,0),"")</f>
        <v/>
      </c>
      <c r="T23" s="26"/>
      <c r="U23" s="104" t="str">
        <f>IFERROR(VLOOKUP($S23&amp;$T23,'【参考】算出区分'!$G$2:$I$68,3,0),"")</f>
        <v/>
      </c>
    </row>
    <row r="24" spans="1:21" s="3" customFormat="1">
      <c r="A24" s="3">
        <f t="shared" si="0"/>
        <v>17</v>
      </c>
      <c r="B24" s="56">
        <f>'（別紙1）'!B23</f>
        <v>0</v>
      </c>
      <c r="C24" s="56">
        <f>'（別紙1）'!C23</f>
        <v>0</v>
      </c>
      <c r="D24" s="68">
        <f>'（別紙1）'!D23</f>
        <v>0</v>
      </c>
      <c r="E24" s="75"/>
      <c r="F24" s="12"/>
      <c r="G24" s="12"/>
      <c r="H24" s="12"/>
      <c r="I24" s="13" t="str">
        <f t="shared" si="1"/>
        <v/>
      </c>
      <c r="J24" s="12"/>
      <c r="K24" s="18" t="str">
        <f>IFERROR(IF(OR(U24="h1",U24="h2",U24="i",U24="j"),VLOOKUP(C24,'補助率・係数'!$B$3:$F$65537,4,0),"_"),"")</f>
        <v>_</v>
      </c>
      <c r="L24" s="12"/>
      <c r="M24" s="18" t="str">
        <f>IFERROR(IF(T24="","",IF(AND(ISNUMBER(K24),K24&lt;&gt;0),VLOOKUP(C24,'補助率・係数'!$B$3:$F$65537,5,FALSE),IF(OR(C24="周産期医療対策事業",C24="ＮＩＣＵ等長期入院児支援事業"),VLOOKUP(E24,'補助率・係数'!$C$3:$D$65537,2,FALSE),VLOOKUP(C24,'補助率・係数'!$B$3:$D$65537,3,FALSE)))),"")</f>
        <v/>
      </c>
      <c r="N24" s="20" t="str">
        <f t="shared" si="2"/>
        <v/>
      </c>
      <c r="O24" s="91">
        <f t="shared" si="3"/>
        <v>0</v>
      </c>
      <c r="P24" s="79"/>
      <c r="Q24" s="98"/>
      <c r="S24" s="26" t="str">
        <f>IFERROR(VLOOKUP($C24,'【参考】算出区分'!$C$2:$E$67,2,0),"")</f>
        <v/>
      </c>
      <c r="T24" s="26"/>
      <c r="U24" s="104" t="str">
        <f>IFERROR(VLOOKUP($S24&amp;$T24,'【参考】算出区分'!$G$2:$I$68,3,0),"")</f>
        <v/>
      </c>
    </row>
    <row r="25" spans="1:21" s="3" customFormat="1">
      <c r="A25" s="3">
        <f t="shared" si="0"/>
        <v>18</v>
      </c>
      <c r="B25" s="56">
        <f>'（別紙1）'!B24</f>
        <v>0</v>
      </c>
      <c r="C25" s="56">
        <f>'（別紙1）'!C24</f>
        <v>0</v>
      </c>
      <c r="D25" s="68">
        <f>'（別紙1）'!D24</f>
        <v>0</v>
      </c>
      <c r="E25" s="75"/>
      <c r="F25" s="12"/>
      <c r="G25" s="12"/>
      <c r="H25" s="12"/>
      <c r="I25" s="13" t="str">
        <f t="shared" si="1"/>
        <v/>
      </c>
      <c r="J25" s="12"/>
      <c r="K25" s="18" t="str">
        <f>IFERROR(IF(OR(U25="h1",U25="h2",U25="i",U25="j"),VLOOKUP(C25,'補助率・係数'!$B$3:$F$65537,4,0),"_"),"")</f>
        <v>_</v>
      </c>
      <c r="L25" s="12"/>
      <c r="M25" s="18" t="str">
        <f>IFERROR(IF(T25="","",IF(AND(ISNUMBER(K25),K25&lt;&gt;0),VLOOKUP(C25,'補助率・係数'!$B$3:$F$65537,5,FALSE),IF(OR(C25="周産期医療対策事業",C25="ＮＩＣＵ等長期入院児支援事業"),VLOOKUP(E25,'補助率・係数'!$C$3:$D$65537,2,FALSE),VLOOKUP(C25,'補助率・係数'!$B$3:$D$65537,3,FALSE)))),"")</f>
        <v/>
      </c>
      <c r="N25" s="20" t="str">
        <f t="shared" si="2"/>
        <v/>
      </c>
      <c r="O25" s="91">
        <f t="shared" si="3"/>
        <v>0</v>
      </c>
      <c r="P25" s="79"/>
      <c r="Q25" s="98"/>
      <c r="S25" s="26" t="str">
        <f>IFERROR(VLOOKUP($C25,'【参考】算出区分'!$C$2:$E$67,2,0),"")</f>
        <v/>
      </c>
      <c r="T25" s="26"/>
      <c r="U25" s="104" t="str">
        <f>IFERROR(VLOOKUP($S25&amp;$T25,'【参考】算出区分'!$G$2:$I$68,3,0),"")</f>
        <v/>
      </c>
    </row>
    <row r="26" spans="1:21" s="3" customFormat="1">
      <c r="A26" s="3">
        <f t="shared" si="0"/>
        <v>19</v>
      </c>
      <c r="B26" s="56">
        <f>'（別紙1）'!B25</f>
        <v>0</v>
      </c>
      <c r="C26" s="56">
        <f>'（別紙1）'!C25</f>
        <v>0</v>
      </c>
      <c r="D26" s="68">
        <f>'（別紙1）'!D25</f>
        <v>0</v>
      </c>
      <c r="E26" s="75"/>
      <c r="F26" s="12"/>
      <c r="G26" s="12"/>
      <c r="H26" s="12"/>
      <c r="I26" s="13" t="str">
        <f t="shared" si="1"/>
        <v/>
      </c>
      <c r="J26" s="12"/>
      <c r="K26" s="18" t="str">
        <f>IFERROR(IF(OR(U26="h1",U26="h2",U26="i",U26="j"),VLOOKUP(C26,'補助率・係数'!$B$3:$F$65537,4,0),"_"),"")</f>
        <v>_</v>
      </c>
      <c r="L26" s="12"/>
      <c r="M26" s="18" t="str">
        <f>IFERROR(IF(T26="","",IF(AND(ISNUMBER(K26),K26&lt;&gt;0),VLOOKUP(C26,'補助率・係数'!$B$3:$F$65537,5,FALSE),IF(OR(C26="周産期医療対策事業",C26="ＮＩＣＵ等長期入院児支援事業"),VLOOKUP(E26,'補助率・係数'!$C$3:$D$65537,2,FALSE),VLOOKUP(C26,'補助率・係数'!$B$3:$D$65537,3,FALSE)))),"")</f>
        <v/>
      </c>
      <c r="N26" s="20" t="str">
        <f t="shared" si="2"/>
        <v/>
      </c>
      <c r="O26" s="91">
        <f t="shared" si="3"/>
        <v>0</v>
      </c>
      <c r="P26" s="79"/>
      <c r="Q26" s="98"/>
      <c r="S26" s="26" t="str">
        <f>IFERROR(VLOOKUP($C26,'【参考】算出区分'!$C$2:$E$67,2,0),"")</f>
        <v/>
      </c>
      <c r="T26" s="26"/>
      <c r="U26" s="104" t="str">
        <f>IFERROR(VLOOKUP($S26&amp;$T26,'【参考】算出区分'!$G$2:$I$68,3,0),"")</f>
        <v/>
      </c>
    </row>
    <row r="27" spans="1:21" s="3" customFormat="1">
      <c r="A27" s="3">
        <f t="shared" si="0"/>
        <v>20</v>
      </c>
      <c r="B27" s="56">
        <f>'（別紙1）'!B26</f>
        <v>0</v>
      </c>
      <c r="C27" s="56">
        <f>'（別紙1）'!C26</f>
        <v>0</v>
      </c>
      <c r="D27" s="68">
        <f>'（別紙1）'!D26</f>
        <v>0</v>
      </c>
      <c r="E27" s="75"/>
      <c r="F27" s="12"/>
      <c r="G27" s="12"/>
      <c r="H27" s="12"/>
      <c r="I27" s="13" t="str">
        <f t="shared" si="1"/>
        <v/>
      </c>
      <c r="J27" s="12"/>
      <c r="K27" s="18" t="str">
        <f>IFERROR(IF(OR(U27="h1",U27="h2",U27="i",U27="j"),VLOOKUP(C27,'補助率・係数'!$B$3:$F$65537,4,0),"_"),"")</f>
        <v>_</v>
      </c>
      <c r="L27" s="12"/>
      <c r="M27" s="18" t="str">
        <f>IFERROR(IF(T27="","",IF(AND(ISNUMBER(K27),K27&lt;&gt;0),VLOOKUP(C27,'補助率・係数'!$B$3:$F$65537,5,FALSE),IF(OR(C27="周産期医療対策事業",C27="ＮＩＣＵ等長期入院児支援事業"),VLOOKUP(E27,'補助率・係数'!$C$3:$D$65537,2,FALSE),VLOOKUP(C27,'補助率・係数'!$B$3:$D$65537,3,FALSE)))),"")</f>
        <v/>
      </c>
      <c r="N27" s="20" t="str">
        <f t="shared" si="2"/>
        <v/>
      </c>
      <c r="O27" s="91">
        <f t="shared" si="3"/>
        <v>0</v>
      </c>
      <c r="P27" s="79"/>
      <c r="Q27" s="98"/>
      <c r="S27" s="26" t="str">
        <f>IFERROR(VLOOKUP($C27,'【参考】算出区分'!$C$2:$E$67,2,0),"")</f>
        <v/>
      </c>
      <c r="T27" s="26"/>
      <c r="U27" s="104" t="str">
        <f>IFERROR(VLOOKUP($S27&amp;$T27,'【参考】算出区分'!$G$2:$I$68,3,0),"")</f>
        <v/>
      </c>
    </row>
    <row r="28" spans="1:21" s="3" customFormat="1">
      <c r="A28" s="3">
        <f t="shared" si="0"/>
        <v>21</v>
      </c>
      <c r="B28" s="56">
        <f>'（別紙1）'!B27</f>
        <v>0</v>
      </c>
      <c r="C28" s="56">
        <f>'（別紙1）'!C27</f>
        <v>0</v>
      </c>
      <c r="D28" s="68">
        <f>'（別紙1）'!D27</f>
        <v>0</v>
      </c>
      <c r="E28" s="75"/>
      <c r="F28" s="12"/>
      <c r="G28" s="12"/>
      <c r="H28" s="12"/>
      <c r="I28" s="13" t="str">
        <f t="shared" si="1"/>
        <v/>
      </c>
      <c r="J28" s="12"/>
      <c r="K28" s="18" t="str">
        <f>IFERROR(IF(OR(U28="h1",U28="h2",U28="i",U28="j"),VLOOKUP(C28,'補助率・係数'!$B$3:$F$65537,4,0),"_"),"")</f>
        <v>_</v>
      </c>
      <c r="L28" s="12"/>
      <c r="M28" s="18" t="str">
        <f>IFERROR(IF(T28="","",IF(AND(ISNUMBER(K28),K28&lt;&gt;0),VLOOKUP(C28,'補助率・係数'!$B$3:$F$65537,5,FALSE),IF(OR(C28="周産期医療対策事業",C28="ＮＩＣＵ等長期入院児支援事業"),VLOOKUP(E28,'補助率・係数'!$C$3:$D$65537,2,FALSE),VLOOKUP(C28,'補助率・係数'!$B$3:$D$65537,3,FALSE)))),"")</f>
        <v/>
      </c>
      <c r="N28" s="20" t="str">
        <f t="shared" si="2"/>
        <v/>
      </c>
      <c r="O28" s="91">
        <f t="shared" si="3"/>
        <v>0</v>
      </c>
      <c r="P28" s="79"/>
      <c r="Q28" s="98"/>
      <c r="S28" s="26" t="str">
        <f>IFERROR(VLOOKUP($C28,'【参考】算出区分'!$C$2:$E$67,2,0),"")</f>
        <v/>
      </c>
      <c r="T28" s="26"/>
      <c r="U28" s="104" t="str">
        <f>IFERROR(VLOOKUP($S28&amp;$T28,'【参考】算出区分'!$G$2:$I$68,3,0),"")</f>
        <v/>
      </c>
    </row>
    <row r="29" spans="1:21" s="3" customFormat="1">
      <c r="A29" s="3">
        <f t="shared" si="0"/>
        <v>22</v>
      </c>
      <c r="B29" s="56">
        <f>'（別紙1）'!B28</f>
        <v>0</v>
      </c>
      <c r="C29" s="56">
        <f>'（別紙1）'!C28</f>
        <v>0</v>
      </c>
      <c r="D29" s="68">
        <f>'（別紙1）'!D28</f>
        <v>0</v>
      </c>
      <c r="E29" s="75"/>
      <c r="F29" s="12"/>
      <c r="G29" s="12"/>
      <c r="H29" s="12"/>
      <c r="I29" s="13" t="str">
        <f t="shared" si="1"/>
        <v/>
      </c>
      <c r="J29" s="12"/>
      <c r="K29" s="18" t="str">
        <f>IFERROR(IF(OR(U29="h1",U29="h2",U29="i",U29="j"),VLOOKUP(C29,'補助率・係数'!$B$3:$F$65537,4,0),"_"),"")</f>
        <v>_</v>
      </c>
      <c r="L29" s="12"/>
      <c r="M29" s="18" t="str">
        <f>IFERROR(IF(T29="","",IF(AND(ISNUMBER(K29),K29&lt;&gt;0),VLOOKUP(C29,'補助率・係数'!$B$3:$F$65537,5,FALSE),IF(OR(C29="周産期医療対策事業",C29="ＮＩＣＵ等長期入院児支援事業"),VLOOKUP(E29,'補助率・係数'!$C$3:$D$65537,2,FALSE),VLOOKUP(C29,'補助率・係数'!$B$3:$D$65537,3,FALSE)))),"")</f>
        <v/>
      </c>
      <c r="N29" s="20" t="str">
        <f t="shared" si="2"/>
        <v/>
      </c>
      <c r="O29" s="91">
        <f t="shared" si="3"/>
        <v>0</v>
      </c>
      <c r="P29" s="79"/>
      <c r="Q29" s="98"/>
      <c r="S29" s="26" t="str">
        <f>IFERROR(VLOOKUP($C29,'【参考】算出区分'!$C$2:$E$67,2,0),"")</f>
        <v/>
      </c>
      <c r="T29" s="26"/>
      <c r="U29" s="104" t="str">
        <f>IFERROR(VLOOKUP($S29&amp;$T29,'【参考】算出区分'!$G$2:$I$68,3,0),"")</f>
        <v/>
      </c>
    </row>
    <row r="30" spans="1:21" s="3" customFormat="1">
      <c r="A30" s="3">
        <f t="shared" si="0"/>
        <v>23</v>
      </c>
      <c r="B30" s="56">
        <f>'（別紙1）'!B29</f>
        <v>0</v>
      </c>
      <c r="C30" s="56">
        <f>'（別紙1）'!C29</f>
        <v>0</v>
      </c>
      <c r="D30" s="69">
        <f>'（別紙1）'!D29</f>
        <v>0</v>
      </c>
      <c r="E30" s="76"/>
      <c r="F30" s="79"/>
      <c r="G30" s="79"/>
      <c r="H30" s="79"/>
      <c r="I30" s="82" t="str">
        <f t="shared" si="1"/>
        <v/>
      </c>
      <c r="J30" s="79"/>
      <c r="K30" s="84" t="str">
        <f>IFERROR(IF(OR(U30="h1",U30="h2",U30="i",U30="j"),VLOOKUP(C30,'補助率・係数'!$B$3:$F$65537,4,0),"_"),"")</f>
        <v>_</v>
      </c>
      <c r="L30" s="79"/>
      <c r="M30" s="18" t="str">
        <f>IFERROR(IF(T30="","",IF(AND(ISNUMBER(K30),K30&lt;&gt;0),VLOOKUP(C30,'補助率・係数'!$B$3:$F$65537,5,FALSE),IF(OR(C30="周産期医療対策事業",C30="ＮＩＣＵ等長期入院児支援事業"),VLOOKUP(E30,'補助率・係数'!$C$3:$D$65537,2,FALSE),VLOOKUP(C30,'補助率・係数'!$B$3:$D$65537,3,FALSE)))),"")</f>
        <v/>
      </c>
      <c r="N30" s="88" t="str">
        <f t="shared" si="2"/>
        <v/>
      </c>
      <c r="O30" s="92">
        <f t="shared" si="3"/>
        <v>0</v>
      </c>
      <c r="P30" s="79"/>
      <c r="Q30" s="98"/>
      <c r="S30" s="26" t="str">
        <f>IFERROR(VLOOKUP($C30,'【参考】算出区分'!$C$2:$E$67,2,0),"")</f>
        <v/>
      </c>
      <c r="T30" s="26"/>
      <c r="U30" s="104" t="str">
        <f>IFERROR(VLOOKUP($S30&amp;$T30,'【参考】算出区分'!$G$2:$I$68,3,0),"")</f>
        <v/>
      </c>
    </row>
    <row r="31" spans="1:21" s="3" customFormat="1">
      <c r="A31" s="3">
        <f t="shared" si="0"/>
        <v>24</v>
      </c>
      <c r="B31" s="56">
        <f>'（別紙1）'!B30</f>
        <v>0</v>
      </c>
      <c r="C31" s="56">
        <f>'（別紙1）'!C30</f>
        <v>0</v>
      </c>
      <c r="D31" s="68">
        <f>'（別紙1）'!D30</f>
        <v>0</v>
      </c>
      <c r="E31" s="75"/>
      <c r="F31" s="12"/>
      <c r="G31" s="12"/>
      <c r="H31" s="12"/>
      <c r="I31" s="13" t="str">
        <f t="shared" si="1"/>
        <v/>
      </c>
      <c r="J31" s="12"/>
      <c r="K31" s="18" t="str">
        <f>IFERROR(IF(OR(U31="h1",U31="h2",U31="i",U31="j"),VLOOKUP(C31,'補助率・係数'!$B$3:$F$65537,4,0),"_"),"")</f>
        <v>_</v>
      </c>
      <c r="L31" s="12"/>
      <c r="M31" s="18" t="str">
        <f>IFERROR(IF(T31="","",IF(AND(ISNUMBER(K31),K31&lt;&gt;0),VLOOKUP(C31,'補助率・係数'!$B$3:$F$65537,5,FALSE),IF(OR(C31="周産期医療対策事業",C31="ＮＩＣＵ等長期入院児支援事業"),VLOOKUP(E31,'補助率・係数'!$C$3:$D$65537,2,FALSE),VLOOKUP(C31,'補助率・係数'!$B$3:$D$65537,3,FALSE)))),"")</f>
        <v/>
      </c>
      <c r="N31" s="20" t="str">
        <f t="shared" si="2"/>
        <v/>
      </c>
      <c r="O31" s="91">
        <f t="shared" si="3"/>
        <v>0</v>
      </c>
      <c r="P31" s="79"/>
      <c r="Q31" s="98"/>
      <c r="S31" s="26" t="str">
        <f>IFERROR(VLOOKUP($C31,'【参考】算出区分'!$C$2:$E$67,2,0),"")</f>
        <v/>
      </c>
      <c r="T31" s="26"/>
      <c r="U31" s="104" t="str">
        <f>IFERROR(VLOOKUP($S31&amp;$T31,'【参考】算出区分'!$G$2:$I$68,3,0),"")</f>
        <v/>
      </c>
    </row>
    <row r="32" spans="1:21" s="3" customFormat="1">
      <c r="A32" s="3">
        <f t="shared" si="0"/>
        <v>25</v>
      </c>
      <c r="B32" s="57">
        <f>'（別紙1）'!B31</f>
        <v>0</v>
      </c>
      <c r="C32" s="57">
        <f>'（別紙1）'!C31</f>
        <v>0</v>
      </c>
      <c r="D32" s="70">
        <f>'（別紙1）'!D31</f>
        <v>0</v>
      </c>
      <c r="E32" s="77"/>
      <c r="F32" s="80"/>
      <c r="G32" s="80"/>
      <c r="H32" s="80"/>
      <c r="I32" s="83" t="str">
        <f t="shared" si="1"/>
        <v/>
      </c>
      <c r="J32" s="80"/>
      <c r="K32" s="85" t="str">
        <f>IFERROR(IF(OR(U32="h1",U32="h2",U32="i",U32="j"),VLOOKUP(C32,'補助率・係数'!$B$3:$F$65537,4,0),"_"),"")</f>
        <v>_</v>
      </c>
      <c r="L32" s="80"/>
      <c r="M32" s="85" t="str">
        <f>IFERROR(IF(T32="","",IF(AND(ISNUMBER(K32),K32&lt;&gt;0),VLOOKUP(C32,'補助率・係数'!$B$3:$F$65537,5,FALSE),IF(OR(C32="周産期医療対策事業",C32="ＮＩＣＵ等長期入院児支援事業"),VLOOKUP(E32,'補助率・係数'!$C$3:$D$65537,2,FALSE),VLOOKUP(C32,'補助率・係数'!$B$3:$D$65537,3,FALSE)))),"")</f>
        <v/>
      </c>
      <c r="N32" s="89" t="str">
        <f t="shared" si="2"/>
        <v/>
      </c>
      <c r="O32" s="93">
        <f t="shared" si="3"/>
        <v>0</v>
      </c>
      <c r="P32" s="96"/>
      <c r="Q32" s="99"/>
      <c r="S32" s="26" t="str">
        <f>IFERROR(VLOOKUP($C32,'【参考】算出区分'!$C$2:$E$67,2,0),"")</f>
        <v/>
      </c>
      <c r="T32" s="26"/>
      <c r="U32" s="104" t="str">
        <f>IFERROR(VLOOKUP($S32&amp;$T32,'【参考】算出区分'!$G$2:$I$68,3,0),"")</f>
        <v/>
      </c>
    </row>
    <row r="33" spans="2:21" ht="12.75" customHeight="1">
      <c r="B33" s="6" t="s">
        <v>32</v>
      </c>
      <c r="C33" s="62"/>
      <c r="D33" s="66"/>
      <c r="E33" s="66"/>
      <c r="F33" s="81"/>
      <c r="G33" s="81"/>
      <c r="H33" s="81"/>
      <c r="I33" s="81"/>
      <c r="J33" s="81"/>
      <c r="K33" s="81"/>
      <c r="L33" s="81"/>
      <c r="M33" s="86"/>
      <c r="N33" s="81">
        <f>SUM(N8:N32)</f>
        <v>0</v>
      </c>
      <c r="O33" s="94"/>
      <c r="P33" s="81">
        <f>SUM(P8:P32)</f>
        <v>0</v>
      </c>
      <c r="Q33" s="100"/>
      <c r="S33" s="3"/>
      <c r="T33" s="3"/>
      <c r="U33" s="105"/>
    </row>
    <row r="34" spans="2:21" ht="12.75" customHeight="1"/>
    <row r="35" spans="2:21" ht="12.75" customHeight="1">
      <c r="B35" s="1" t="s">
        <v>19</v>
      </c>
    </row>
    <row r="36" spans="2:21" ht="12.75" customHeight="1">
      <c r="B36" s="1" t="s">
        <v>271</v>
      </c>
    </row>
    <row r="37" spans="2:21" ht="12.75" customHeight="1">
      <c r="B37" s="1" t="s">
        <v>482</v>
      </c>
    </row>
    <row r="38" spans="2:21" ht="12.75" customHeight="1"/>
    <row r="39" spans="2:21" ht="12.75" customHeight="1"/>
    <row r="40" spans="2:21" ht="12.75" customHeight="1"/>
    <row r="41" spans="2:21" ht="12.75" customHeight="1">
      <c r="B41" s="58" t="s">
        <v>112</v>
      </c>
      <c r="C41" s="63"/>
      <c r="D41" s="71"/>
      <c r="E41" s="71"/>
      <c r="F41" s="71"/>
      <c r="G41" s="71"/>
      <c r="H41" s="71"/>
      <c r="I41" s="71"/>
      <c r="J41" s="71"/>
      <c r="K41" s="71"/>
      <c r="L41" s="71"/>
      <c r="M41" s="71"/>
      <c r="N41" s="71">
        <f t="shared" ref="N41:N48" si="4">SUMIFS(N$8:N$32,$B$8:$B$32,$B41)</f>
        <v>0</v>
      </c>
      <c r="O41" s="71"/>
      <c r="P41" s="71">
        <f t="shared" ref="P41:P48" si="5">SUMIFS(P$8:P$32,$B$8:$B$32,$B41)</f>
        <v>0</v>
      </c>
      <c r="Q41" s="71"/>
    </row>
    <row r="42" spans="2:21" ht="12.75" customHeight="1">
      <c r="B42" s="58" t="s">
        <v>113</v>
      </c>
      <c r="C42" s="63"/>
      <c r="D42" s="71"/>
      <c r="E42" s="71"/>
      <c r="F42" s="71"/>
      <c r="G42" s="71"/>
      <c r="H42" s="71"/>
      <c r="I42" s="71"/>
      <c r="J42" s="71"/>
      <c r="K42" s="71"/>
      <c r="L42" s="71"/>
      <c r="M42" s="71"/>
      <c r="N42" s="71">
        <f t="shared" si="4"/>
        <v>0</v>
      </c>
      <c r="O42" s="71"/>
      <c r="P42" s="71">
        <f t="shared" si="5"/>
        <v>0</v>
      </c>
      <c r="Q42" s="71"/>
    </row>
    <row r="43" spans="2:21" ht="12.75" customHeight="1">
      <c r="B43" s="58" t="s">
        <v>41</v>
      </c>
      <c r="C43" s="63"/>
      <c r="D43" s="71"/>
      <c r="E43" s="71"/>
      <c r="F43" s="71"/>
      <c r="G43" s="71"/>
      <c r="H43" s="71"/>
      <c r="I43" s="71"/>
      <c r="J43" s="71"/>
      <c r="K43" s="71"/>
      <c r="L43" s="71"/>
      <c r="M43" s="71"/>
      <c r="N43" s="71">
        <f t="shared" si="4"/>
        <v>0</v>
      </c>
      <c r="O43" s="71"/>
      <c r="P43" s="71">
        <f t="shared" si="5"/>
        <v>0</v>
      </c>
      <c r="Q43" s="71"/>
    </row>
    <row r="44" spans="2:21" ht="12.75" customHeight="1">
      <c r="B44" s="58" t="s">
        <v>114</v>
      </c>
      <c r="C44" s="63"/>
      <c r="D44" s="71"/>
      <c r="E44" s="71"/>
      <c r="F44" s="71"/>
      <c r="G44" s="71"/>
      <c r="H44" s="71"/>
      <c r="I44" s="71"/>
      <c r="J44" s="71"/>
      <c r="K44" s="71"/>
      <c r="L44" s="71"/>
      <c r="M44" s="71"/>
      <c r="N44" s="71">
        <f t="shared" si="4"/>
        <v>0</v>
      </c>
      <c r="O44" s="71"/>
      <c r="P44" s="71">
        <f t="shared" si="5"/>
        <v>0</v>
      </c>
      <c r="Q44" s="71"/>
    </row>
    <row r="45" spans="2:21" ht="12.75" customHeight="1">
      <c r="B45" s="58" t="s">
        <v>115</v>
      </c>
      <c r="C45" s="63"/>
      <c r="D45" s="71"/>
      <c r="E45" s="71"/>
      <c r="F45" s="71"/>
      <c r="G45" s="71"/>
      <c r="H45" s="71"/>
      <c r="I45" s="71"/>
      <c r="J45" s="71"/>
      <c r="K45" s="71"/>
      <c r="L45" s="71"/>
      <c r="M45" s="71"/>
      <c r="N45" s="71">
        <f t="shared" si="4"/>
        <v>0</v>
      </c>
      <c r="O45" s="71"/>
      <c r="P45" s="71">
        <f t="shared" si="5"/>
        <v>0</v>
      </c>
      <c r="Q45" s="71"/>
    </row>
    <row r="46" spans="2:21" ht="12.75" customHeight="1">
      <c r="B46" s="58" t="s">
        <v>89</v>
      </c>
      <c r="C46" s="63"/>
      <c r="D46" s="71"/>
      <c r="E46" s="71"/>
      <c r="F46" s="71"/>
      <c r="G46" s="71"/>
      <c r="H46" s="71"/>
      <c r="I46" s="71"/>
      <c r="J46" s="71"/>
      <c r="K46" s="71"/>
      <c r="L46" s="71"/>
      <c r="M46" s="71"/>
      <c r="N46" s="71">
        <f t="shared" si="4"/>
        <v>0</v>
      </c>
      <c r="O46" s="71"/>
      <c r="P46" s="71">
        <f t="shared" si="5"/>
        <v>0</v>
      </c>
      <c r="Q46" s="71"/>
    </row>
    <row r="47" spans="2:21" ht="12.75" customHeight="1">
      <c r="B47" s="59" t="s">
        <v>101</v>
      </c>
      <c r="C47" s="64"/>
      <c r="D47" s="72"/>
      <c r="E47" s="72"/>
      <c r="F47" s="72"/>
      <c r="G47" s="72"/>
      <c r="H47" s="72"/>
      <c r="I47" s="72"/>
      <c r="J47" s="72"/>
      <c r="K47" s="72"/>
      <c r="L47" s="72"/>
      <c r="M47" s="72"/>
      <c r="N47" s="72">
        <f t="shared" si="4"/>
        <v>0</v>
      </c>
      <c r="O47" s="72"/>
      <c r="P47" s="72">
        <f t="shared" si="5"/>
        <v>0</v>
      </c>
      <c r="Q47" s="72"/>
    </row>
    <row r="48" spans="2:21" ht="12.75" customHeight="1">
      <c r="B48" s="60" t="s">
        <v>172</v>
      </c>
      <c r="C48" s="65"/>
      <c r="D48" s="73"/>
      <c r="E48" s="73"/>
      <c r="F48" s="73"/>
      <c r="G48" s="73"/>
      <c r="H48" s="73"/>
      <c r="I48" s="73"/>
      <c r="J48" s="73"/>
      <c r="K48" s="73"/>
      <c r="L48" s="73"/>
      <c r="M48" s="73"/>
      <c r="N48" s="73">
        <f t="shared" si="4"/>
        <v>0</v>
      </c>
      <c r="O48" s="73"/>
      <c r="P48" s="97">
        <f t="shared" si="5"/>
        <v>0</v>
      </c>
      <c r="Q48" s="97"/>
    </row>
    <row r="49" spans="2:17" ht="12.75" customHeight="1">
      <c r="B49" s="61" t="s">
        <v>32</v>
      </c>
      <c r="C49" s="66"/>
      <c r="D49" s="74"/>
      <c r="E49" s="74"/>
      <c r="F49" s="74"/>
      <c r="G49" s="74"/>
      <c r="H49" s="74"/>
      <c r="I49" s="74"/>
      <c r="J49" s="74"/>
      <c r="K49" s="74"/>
      <c r="L49" s="74"/>
      <c r="M49" s="74"/>
      <c r="N49" s="74">
        <f>SUM(N41:N48)</f>
        <v>0</v>
      </c>
      <c r="O49" s="74"/>
      <c r="P49" s="74">
        <f>SUM(P41:P48)</f>
        <v>0</v>
      </c>
      <c r="Q49" s="74"/>
    </row>
  </sheetData>
  <mergeCells count="2">
    <mergeCell ref="B2:Q2"/>
    <mergeCell ref="O3:Q3"/>
  </mergeCells>
  <phoneticPr fontId="2"/>
  <dataValidations count="2">
    <dataValidation type="list" allowBlank="1" showDropDown="0" showInputMessage="1" showErrorMessage="1" sqref="E8:E32">
      <formula1>INDIRECT(C8)</formula1>
    </dataValidation>
    <dataValidation type="list" allowBlank="1" showDropDown="0"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6" fitToWidth="1" fitToHeight="1" orientation="landscape" usePrinterDefaults="1" blackAndWhite="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I34"/>
  <sheetViews>
    <sheetView view="pageBreakPreview" topLeftCell="A7" zoomScale="80" zoomScaleSheetLayoutView="80" workbookViewId="0">
      <selection activeCell="L28" sqref="L28"/>
    </sheetView>
  </sheetViews>
  <sheetFormatPr defaultColWidth="9" defaultRowHeight="18" customHeight="1"/>
  <cols>
    <col min="1" max="16384" width="9" style="106"/>
  </cols>
  <sheetData>
    <row r="1" spans="1:9" ht="18" customHeight="1">
      <c r="A1" s="106" t="s">
        <v>219</v>
      </c>
    </row>
    <row r="3" spans="1:9" ht="18" customHeight="1">
      <c r="H3" s="116"/>
      <c r="I3" s="113" t="s">
        <v>25</v>
      </c>
    </row>
    <row r="4" spans="1:9" ht="18" customHeight="1">
      <c r="H4" s="116"/>
      <c r="I4" s="113" t="s">
        <v>28</v>
      </c>
    </row>
    <row r="7" spans="1:9" ht="18" customHeight="1">
      <c r="A7" s="106" t="s">
        <v>30</v>
      </c>
    </row>
    <row r="11" spans="1:9" ht="18" customHeight="1">
      <c r="F11" s="113" t="s">
        <v>206</v>
      </c>
      <c r="G11" s="113"/>
      <c r="H11" s="113"/>
      <c r="I11" s="106" t="s">
        <v>282</v>
      </c>
    </row>
    <row r="16" spans="1:9" ht="18" customHeight="1">
      <c r="A16" s="107" t="s">
        <v>273</v>
      </c>
      <c r="B16" s="107"/>
      <c r="C16" s="107"/>
      <c r="D16" s="107"/>
      <c r="E16" s="107"/>
      <c r="F16" s="107"/>
      <c r="G16" s="107"/>
      <c r="H16" s="107"/>
      <c r="I16" s="107"/>
    </row>
    <row r="19" spans="1:9" ht="18" customHeight="1">
      <c r="A19" s="108" t="s">
        <v>224</v>
      </c>
      <c r="B19" s="108"/>
      <c r="C19" s="108"/>
      <c r="D19" s="108"/>
      <c r="E19" s="108"/>
      <c r="F19" s="108"/>
      <c r="G19" s="108"/>
      <c r="H19" s="108"/>
      <c r="I19" s="108"/>
    </row>
    <row r="20" spans="1:9" ht="18" customHeight="1">
      <c r="A20" s="108"/>
      <c r="B20" s="108"/>
      <c r="C20" s="108"/>
      <c r="D20" s="108"/>
      <c r="E20" s="108"/>
      <c r="F20" s="108"/>
      <c r="G20" s="108"/>
      <c r="H20" s="108"/>
      <c r="I20" s="108"/>
    </row>
    <row r="21" spans="1:9" ht="18" customHeight="1">
      <c r="A21" s="108"/>
      <c r="B21" s="108"/>
      <c r="C21" s="108"/>
      <c r="D21" s="108"/>
      <c r="E21" s="108"/>
      <c r="F21" s="108"/>
      <c r="G21" s="108"/>
      <c r="H21" s="108"/>
      <c r="I21" s="108"/>
    </row>
    <row r="22" spans="1:9" ht="18" customHeight="1">
      <c r="A22" s="109"/>
      <c r="B22" s="109"/>
      <c r="C22" s="109"/>
      <c r="D22" s="109"/>
      <c r="E22" s="109"/>
      <c r="F22" s="109"/>
      <c r="G22" s="109"/>
      <c r="H22" s="109"/>
      <c r="I22" s="109"/>
    </row>
    <row r="23" spans="1:9" ht="18" customHeight="1">
      <c r="A23" s="109"/>
      <c r="B23" s="109"/>
      <c r="C23" s="109"/>
      <c r="D23" s="109"/>
      <c r="E23" s="109"/>
      <c r="F23" s="109"/>
      <c r="G23" s="109"/>
      <c r="H23" s="109"/>
      <c r="I23" s="109"/>
    </row>
    <row r="24" spans="1:9" ht="18" customHeight="1">
      <c r="A24" s="106" t="s">
        <v>56</v>
      </c>
      <c r="C24" s="111" t="s">
        <v>20</v>
      </c>
      <c r="D24" s="111"/>
      <c r="E24" s="111"/>
      <c r="F24" s="114"/>
    </row>
    <row r="25" spans="1:9" ht="18" customHeight="1">
      <c r="C25" s="112"/>
      <c r="D25" s="112"/>
      <c r="E25" s="112"/>
      <c r="F25" s="112"/>
    </row>
    <row r="26" spans="1:9" ht="18" customHeight="1">
      <c r="A26" s="106" t="s">
        <v>274</v>
      </c>
      <c r="I26" s="117" t="s">
        <v>16</v>
      </c>
    </row>
    <row r="27" spans="1:9" ht="18" customHeight="1">
      <c r="F27" s="115"/>
    </row>
    <row r="28" spans="1:9" ht="18" customHeight="1">
      <c r="A28" s="106" t="s">
        <v>62</v>
      </c>
      <c r="I28" s="117" t="s">
        <v>46</v>
      </c>
    </row>
    <row r="29" spans="1:9" ht="18" customHeight="1">
      <c r="F29" s="115"/>
    </row>
    <row r="30" spans="1:9" ht="18" customHeight="1">
      <c r="A30" s="106" t="s">
        <v>55</v>
      </c>
    </row>
    <row r="31" spans="1:9" ht="18" customHeight="1">
      <c r="A31" s="110" t="s">
        <v>284</v>
      </c>
    </row>
    <row r="32" spans="1:9" ht="18" customHeight="1">
      <c r="A32" s="110" t="s">
        <v>225</v>
      </c>
    </row>
    <row r="33" spans="1:1" ht="18" customHeight="1">
      <c r="A33" s="110" t="s">
        <v>65</v>
      </c>
    </row>
    <row r="34" spans="1:1" ht="18" customHeight="1">
      <c r="A34" s="110" t="s">
        <v>278</v>
      </c>
    </row>
  </sheetData>
  <mergeCells count="4">
    <mergeCell ref="F11:H11"/>
    <mergeCell ref="A16:I16"/>
    <mergeCell ref="C24:E24"/>
    <mergeCell ref="A19:I21"/>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H31"/>
  <sheetViews>
    <sheetView view="pageBreakPreview" zoomScale="80" zoomScaleSheetLayoutView="80" workbookViewId="0">
      <pane ySplit="6" topLeftCell="A7" activePane="bottomLeft" state="frozen"/>
      <selection pane="bottomLeft" activeCell="L28" sqref="L28"/>
    </sheetView>
  </sheetViews>
  <sheetFormatPr defaultColWidth="16.625" defaultRowHeight="12"/>
  <cols>
    <col min="1" max="1" width="3.5" style="1" bestFit="1" customWidth="1"/>
    <col min="2" max="2" width="33.375" style="1" customWidth="1"/>
    <col min="3" max="3" width="42.375" style="1" customWidth="1"/>
    <col min="4" max="4" width="32.875" style="1" customWidth="1"/>
    <col min="5" max="5" width="28.875" style="1" customWidth="1"/>
    <col min="6" max="6" width="3.75" style="1" customWidth="1"/>
    <col min="7" max="16384" width="16.625" style="1"/>
  </cols>
  <sheetData>
    <row r="1" spans="1:8" ht="12.75" customHeight="1">
      <c r="B1" s="1" t="s">
        <v>105</v>
      </c>
      <c r="G1" s="54"/>
      <c r="H1" s="54"/>
    </row>
    <row r="2" spans="1:8" ht="12.75" customHeight="1">
      <c r="A2" s="44" t="s">
        <v>211</v>
      </c>
      <c r="B2" s="44"/>
      <c r="C2" s="44"/>
      <c r="D2" s="44"/>
      <c r="E2" s="44"/>
      <c r="G2" s="54"/>
      <c r="H2" s="54"/>
    </row>
    <row r="3" spans="1:8" ht="12.75" customHeight="1">
      <c r="G3" s="54"/>
      <c r="H3" s="54"/>
    </row>
    <row r="4" spans="1:8" ht="12.75" customHeight="1">
      <c r="D4" s="14"/>
      <c r="E4" s="50" t="s">
        <v>272</v>
      </c>
      <c r="G4" s="54"/>
      <c r="H4" s="54"/>
    </row>
    <row r="5" spans="1:8" ht="12.75" customHeight="1">
      <c r="B5" s="1" t="s">
        <v>222</v>
      </c>
      <c r="G5" s="54"/>
      <c r="H5" s="54"/>
    </row>
    <row r="6" spans="1:8" ht="12.75" customHeight="1">
      <c r="A6" s="4">
        <v>0</v>
      </c>
      <c r="B6" s="45" t="s">
        <v>23</v>
      </c>
      <c r="C6" s="45" t="s">
        <v>4</v>
      </c>
      <c r="D6" s="47" t="s">
        <v>12</v>
      </c>
      <c r="E6" s="45" t="s">
        <v>15</v>
      </c>
      <c r="F6" s="52"/>
    </row>
    <row r="7" spans="1:8" s="3" customFormat="1">
      <c r="A7" s="3">
        <f t="shared" ref="A7:A31" si="0">A6+1</f>
        <v>1</v>
      </c>
      <c r="B7" s="46"/>
      <c r="C7" s="46"/>
      <c r="D7" s="48"/>
      <c r="E7" s="46"/>
      <c r="F7" s="53"/>
    </row>
    <row r="8" spans="1:8" s="3" customFormat="1">
      <c r="A8" s="3">
        <f t="shared" si="0"/>
        <v>2</v>
      </c>
      <c r="B8" s="46"/>
      <c r="C8" s="46"/>
      <c r="D8" s="49"/>
      <c r="E8" s="46"/>
      <c r="F8" s="53"/>
    </row>
    <row r="9" spans="1:8" s="3" customFormat="1">
      <c r="A9" s="3">
        <f t="shared" si="0"/>
        <v>3</v>
      </c>
      <c r="B9" s="46"/>
      <c r="C9" s="46"/>
      <c r="D9" s="48"/>
      <c r="E9" s="46"/>
      <c r="F9" s="53"/>
    </row>
    <row r="10" spans="1:8" s="3" customFormat="1">
      <c r="A10" s="3">
        <f t="shared" si="0"/>
        <v>4</v>
      </c>
      <c r="B10" s="46"/>
      <c r="C10" s="46"/>
      <c r="D10" s="49"/>
      <c r="E10" s="49"/>
      <c r="F10" s="53"/>
    </row>
    <row r="11" spans="1:8" s="3" customFormat="1">
      <c r="A11" s="3">
        <f t="shared" si="0"/>
        <v>5</v>
      </c>
      <c r="B11" s="46"/>
      <c r="C11" s="46"/>
      <c r="D11" s="48"/>
      <c r="E11" s="46"/>
      <c r="F11" s="53"/>
    </row>
    <row r="12" spans="1:8" s="3" customFormat="1">
      <c r="A12" s="3">
        <f t="shared" si="0"/>
        <v>6</v>
      </c>
      <c r="B12" s="46"/>
      <c r="C12" s="46"/>
      <c r="D12" s="49"/>
      <c r="E12" s="49"/>
      <c r="F12" s="53"/>
    </row>
    <row r="13" spans="1:8" s="3" customFormat="1">
      <c r="A13" s="3">
        <f t="shared" si="0"/>
        <v>7</v>
      </c>
      <c r="B13" s="46"/>
      <c r="C13" s="46"/>
      <c r="D13" s="48"/>
      <c r="E13" s="46"/>
      <c r="F13" s="53"/>
    </row>
    <row r="14" spans="1:8" s="3" customFormat="1">
      <c r="A14" s="3">
        <f t="shared" si="0"/>
        <v>8</v>
      </c>
      <c r="B14" s="46"/>
      <c r="C14" s="46"/>
      <c r="D14" s="48"/>
      <c r="E14" s="46"/>
      <c r="F14" s="53"/>
    </row>
    <row r="15" spans="1:8" s="3" customFormat="1">
      <c r="A15" s="3">
        <f t="shared" si="0"/>
        <v>9</v>
      </c>
      <c r="B15" s="46"/>
      <c r="C15" s="46"/>
      <c r="D15" s="48"/>
      <c r="E15" s="46"/>
      <c r="F15" s="53"/>
    </row>
    <row r="16" spans="1:8" s="3" customFormat="1">
      <c r="A16" s="3">
        <f t="shared" si="0"/>
        <v>10</v>
      </c>
      <c r="B16" s="46"/>
      <c r="C16" s="46"/>
      <c r="D16" s="49"/>
      <c r="E16" s="51"/>
      <c r="F16" s="53"/>
    </row>
    <row r="17" spans="1:5" s="3" customFormat="1">
      <c r="A17" s="3">
        <f t="shared" si="0"/>
        <v>11</v>
      </c>
      <c r="B17" s="46"/>
      <c r="C17" s="46"/>
      <c r="D17" s="49"/>
      <c r="E17" s="51"/>
    </row>
    <row r="18" spans="1:5" s="3" customFormat="1">
      <c r="A18" s="3">
        <f t="shared" si="0"/>
        <v>12</v>
      </c>
      <c r="B18" s="46"/>
      <c r="C18" s="46"/>
      <c r="D18" s="48"/>
      <c r="E18" s="46"/>
    </row>
    <row r="19" spans="1:5" s="3" customFormat="1">
      <c r="A19" s="3">
        <f t="shared" si="0"/>
        <v>13</v>
      </c>
      <c r="B19" s="46"/>
      <c r="C19" s="46"/>
      <c r="D19" s="49"/>
      <c r="E19" s="51"/>
    </row>
    <row r="20" spans="1:5" s="3" customFormat="1">
      <c r="A20" s="3">
        <f t="shared" si="0"/>
        <v>14</v>
      </c>
      <c r="B20" s="46"/>
      <c r="C20" s="46"/>
      <c r="D20" s="49"/>
      <c r="E20" s="51"/>
    </row>
    <row r="21" spans="1:5" s="3" customFormat="1">
      <c r="A21" s="3">
        <f t="shared" si="0"/>
        <v>15</v>
      </c>
      <c r="B21" s="46"/>
      <c r="C21" s="46"/>
      <c r="D21" s="49"/>
      <c r="E21" s="49"/>
    </row>
    <row r="22" spans="1:5" s="3" customFormat="1">
      <c r="A22" s="3">
        <f t="shared" si="0"/>
        <v>16</v>
      </c>
      <c r="B22" s="46"/>
      <c r="C22" s="46"/>
      <c r="D22" s="49"/>
      <c r="E22" s="49"/>
    </row>
    <row r="23" spans="1:5" s="3" customFormat="1">
      <c r="A23" s="3">
        <f t="shared" si="0"/>
        <v>17</v>
      </c>
      <c r="B23" s="46"/>
      <c r="C23" s="46"/>
      <c r="D23" s="49"/>
      <c r="E23" s="49"/>
    </row>
    <row r="24" spans="1:5" s="3" customFormat="1">
      <c r="A24" s="3">
        <f t="shared" si="0"/>
        <v>18</v>
      </c>
      <c r="B24" s="46"/>
      <c r="C24" s="46"/>
      <c r="D24" s="49"/>
      <c r="E24" s="49"/>
    </row>
    <row r="25" spans="1:5" s="3" customFormat="1">
      <c r="A25" s="3">
        <f t="shared" si="0"/>
        <v>19</v>
      </c>
      <c r="B25" s="46"/>
      <c r="C25" s="46"/>
      <c r="D25" s="49"/>
      <c r="E25" s="49"/>
    </row>
    <row r="26" spans="1:5" s="3" customFormat="1">
      <c r="A26" s="3">
        <f t="shared" si="0"/>
        <v>20</v>
      </c>
      <c r="B26" s="46"/>
      <c r="C26" s="46"/>
      <c r="D26" s="49"/>
      <c r="E26" s="49"/>
    </row>
    <row r="27" spans="1:5" s="3" customFormat="1">
      <c r="A27" s="3">
        <f t="shared" si="0"/>
        <v>21</v>
      </c>
      <c r="B27" s="46"/>
      <c r="C27" s="46"/>
      <c r="D27" s="48"/>
      <c r="E27" s="48"/>
    </row>
    <row r="28" spans="1:5" s="3" customFormat="1">
      <c r="A28" s="3">
        <f t="shared" si="0"/>
        <v>22</v>
      </c>
      <c r="B28" s="46"/>
      <c r="C28" s="46"/>
      <c r="D28" s="48"/>
      <c r="E28" s="48"/>
    </row>
    <row r="29" spans="1:5" s="3" customFormat="1">
      <c r="A29" s="3">
        <f t="shared" si="0"/>
        <v>23</v>
      </c>
      <c r="B29" s="46"/>
      <c r="C29" s="46"/>
      <c r="D29" s="48"/>
      <c r="E29" s="48"/>
    </row>
    <row r="30" spans="1:5" s="3" customFormat="1">
      <c r="A30" s="3">
        <f t="shared" si="0"/>
        <v>24</v>
      </c>
      <c r="B30" s="46"/>
      <c r="C30" s="46"/>
      <c r="D30" s="48"/>
      <c r="E30" s="48"/>
    </row>
    <row r="31" spans="1:5" s="3" customFormat="1">
      <c r="A31" s="3">
        <f t="shared" si="0"/>
        <v>25</v>
      </c>
      <c r="B31" s="46"/>
      <c r="C31" s="46"/>
      <c r="D31" s="48"/>
      <c r="E31" s="48"/>
    </row>
  </sheetData>
  <mergeCells count="1">
    <mergeCell ref="G1:H5"/>
  </mergeCells>
  <phoneticPr fontId="2"/>
  <dataValidations count="1">
    <dataValidation type="list" allowBlank="1" showDropDown="0"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fitToWidth="1" fitToHeight="1" orientation="landscape"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'事業分類・区分'!$B$2:$I$2</xm:f>
          </x14:formula1>
          <xm:sqref>B7:B31</xm:sqref>
        </x14:dataValidation>
      </x14:dataValidations>
    </ext>
  </extLst>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V49"/>
  <sheetViews>
    <sheetView view="pageBreakPreview" zoomScale="80" zoomScaleNormal="70" zoomScaleSheetLayoutView="80" workbookViewId="0">
      <pane xSplit="2" ySplit="7" topLeftCell="C8" activePane="bottomRight" state="frozen"/>
      <selection pane="topRight"/>
      <selection pane="bottomLeft"/>
      <selection pane="bottomRight" activeCell="L28" sqref="L28"/>
    </sheetView>
  </sheetViews>
  <sheetFormatPr defaultColWidth="12.625" defaultRowHeight="12"/>
  <cols>
    <col min="1" max="1" width="4" style="1" bestFit="1" customWidth="1"/>
    <col min="2" max="2" width="18.625" style="1" customWidth="1"/>
    <col min="3" max="3" width="23" style="1" customWidth="1"/>
    <col min="4" max="4" width="16.75" style="1" customWidth="1"/>
    <col min="5" max="7" width="14.5" style="1" customWidth="1"/>
    <col min="8" max="8" width="14.625" style="1" customWidth="1"/>
    <col min="9" max="10" width="14.5" style="1" customWidth="1"/>
    <col min="11" max="11" width="12.625" style="1"/>
    <col min="12" max="12" width="14" style="1" customWidth="1"/>
    <col min="13" max="13" width="13.625" style="1" customWidth="1"/>
    <col min="14" max="17" width="13.125" style="1" customWidth="1"/>
    <col min="18" max="18" width="14.5" style="1" customWidth="1"/>
    <col min="19" max="19" width="3.625" style="1" customWidth="1"/>
    <col min="20" max="20" width="14.125" style="1" hidden="1" customWidth="1"/>
    <col min="21" max="21" width="23.375" style="1" customWidth="1"/>
    <col min="22" max="22" width="9.25" style="2" bestFit="1" customWidth="1"/>
    <col min="23" max="23" width="16.375" style="1" customWidth="1"/>
    <col min="24" max="16384" width="12.625" style="1"/>
  </cols>
  <sheetData>
    <row r="1" spans="1:22" ht="12.75" customHeight="1">
      <c r="B1" s="1" t="s">
        <v>40</v>
      </c>
    </row>
    <row r="2" spans="1:22" ht="12.75" customHeight="1">
      <c r="B2" s="44" t="s">
        <v>441</v>
      </c>
      <c r="C2" s="44"/>
      <c r="D2" s="44"/>
      <c r="E2" s="44"/>
      <c r="F2" s="44"/>
      <c r="G2" s="44"/>
      <c r="H2" s="44"/>
      <c r="I2" s="44"/>
      <c r="J2" s="44"/>
      <c r="K2" s="44"/>
      <c r="L2" s="44"/>
      <c r="M2" s="44"/>
      <c r="N2" s="44"/>
      <c r="O2" s="44"/>
      <c r="P2" s="44"/>
      <c r="Q2" s="44"/>
      <c r="R2" s="44"/>
      <c r="S2" s="44"/>
      <c r="U2" s="101"/>
      <c r="V2" s="101"/>
    </row>
    <row r="3" spans="1:22" ht="12.75" customHeight="1">
      <c r="N3" s="14"/>
      <c r="O3" s="90" t="str">
        <f>'〔別紙1〕'!E4</f>
        <v>（事業者名）</v>
      </c>
      <c r="P3" s="90"/>
      <c r="Q3" s="90"/>
      <c r="R3" s="90"/>
      <c r="S3" s="90"/>
      <c r="U3" s="101"/>
      <c r="V3" s="101"/>
    </row>
    <row r="4" spans="1:22" ht="12.75" customHeight="1">
      <c r="E4" s="14"/>
      <c r="F4" s="14"/>
      <c r="G4" s="14"/>
      <c r="U4" s="101"/>
      <c r="V4" s="101"/>
    </row>
    <row r="5" spans="1:22" ht="72">
      <c r="B5" s="5" t="s">
        <v>23</v>
      </c>
      <c r="C5" s="5" t="s">
        <v>4</v>
      </c>
      <c r="D5" s="10" t="s">
        <v>203</v>
      </c>
      <c r="E5" s="10" t="s">
        <v>177</v>
      </c>
      <c r="F5" s="10" t="s">
        <v>204</v>
      </c>
      <c r="G5" s="10" t="s">
        <v>226</v>
      </c>
      <c r="H5" s="16" t="s">
        <v>60</v>
      </c>
      <c r="I5" s="5" t="s">
        <v>39</v>
      </c>
      <c r="J5" s="10" t="s">
        <v>42</v>
      </c>
      <c r="K5" s="10" t="s">
        <v>242</v>
      </c>
      <c r="L5" s="16" t="s">
        <v>241</v>
      </c>
      <c r="M5" s="10" t="s">
        <v>67</v>
      </c>
      <c r="N5" s="5" t="s">
        <v>210</v>
      </c>
      <c r="O5" s="16" t="s">
        <v>44</v>
      </c>
      <c r="P5" s="16" t="s">
        <v>248</v>
      </c>
      <c r="Q5" s="16" t="s">
        <v>249</v>
      </c>
      <c r="R5" s="5" t="s">
        <v>38</v>
      </c>
      <c r="S5" s="132"/>
      <c r="T5" s="24"/>
      <c r="U5" s="101"/>
      <c r="V5" s="101"/>
    </row>
    <row r="6" spans="1:22">
      <c r="B6" s="6"/>
      <c r="C6" s="6"/>
      <c r="D6" s="67"/>
      <c r="E6" s="67"/>
      <c r="F6" s="78" t="s">
        <v>74</v>
      </c>
      <c r="G6" s="78" t="s">
        <v>75</v>
      </c>
      <c r="H6" s="78" t="s">
        <v>37</v>
      </c>
      <c r="I6" s="78" t="s">
        <v>36</v>
      </c>
      <c r="J6" s="78" t="s">
        <v>78</v>
      </c>
      <c r="K6" s="78" t="s">
        <v>212</v>
      </c>
      <c r="L6" s="78" t="s">
        <v>5</v>
      </c>
      <c r="M6" s="78" t="s">
        <v>213</v>
      </c>
      <c r="N6" s="87" t="s">
        <v>215</v>
      </c>
      <c r="O6" s="87" t="s">
        <v>50</v>
      </c>
      <c r="P6" s="87" t="s">
        <v>72</v>
      </c>
      <c r="Q6" s="87" t="s">
        <v>269</v>
      </c>
      <c r="R6" s="6"/>
      <c r="S6" s="133"/>
    </row>
    <row r="7" spans="1:22">
      <c r="A7" s="4">
        <v>0</v>
      </c>
      <c r="B7" s="7"/>
      <c r="C7" s="7"/>
      <c r="D7" s="64"/>
      <c r="E7" s="64"/>
      <c r="F7" s="11" t="s">
        <v>11</v>
      </c>
      <c r="G7" s="11" t="s">
        <v>11</v>
      </c>
      <c r="H7" s="11" t="s">
        <v>11</v>
      </c>
      <c r="I7" s="11" t="s">
        <v>11</v>
      </c>
      <c r="J7" s="11" t="s">
        <v>11</v>
      </c>
      <c r="K7" s="11"/>
      <c r="L7" s="11" t="s">
        <v>11</v>
      </c>
      <c r="M7" s="11"/>
      <c r="N7" s="11" t="s">
        <v>11</v>
      </c>
      <c r="O7" s="11" t="s">
        <v>11</v>
      </c>
      <c r="P7" s="11" t="s">
        <v>11</v>
      </c>
      <c r="Q7" s="11" t="s">
        <v>11</v>
      </c>
      <c r="R7" s="11"/>
      <c r="S7" s="134"/>
      <c r="T7" s="25"/>
      <c r="U7" s="102" t="s">
        <v>281</v>
      </c>
      <c r="V7" s="103" t="s">
        <v>345</v>
      </c>
    </row>
    <row r="8" spans="1:22" s="3" customFormat="1">
      <c r="A8" s="3">
        <f t="shared" ref="A8:A32" si="0">A7+1</f>
        <v>1</v>
      </c>
      <c r="B8" s="8"/>
      <c r="C8" s="8"/>
      <c r="D8" s="68">
        <f>'〔別紙1〕'!D7</f>
        <v>0</v>
      </c>
      <c r="E8" s="75"/>
      <c r="F8" s="12"/>
      <c r="G8" s="12"/>
      <c r="H8" s="12"/>
      <c r="I8" s="13" t="str">
        <f t="shared" ref="I8:I32" si="1">IF(V8="","",IF(OR(V8="I",V8="j"),MIN(F8,G8,H8),(MIN(F8,G8))))</f>
        <v/>
      </c>
      <c r="J8" s="12"/>
      <c r="K8" s="18" t="str">
        <f>IFERROR(IF(OR(V8="h1",V8="h2",V8="i",V8="j"),VLOOKUP(C8,'補助率・係数'!$B$3:$F$65537,4,0),"_"),"")</f>
        <v>_</v>
      </c>
      <c r="L8" s="12"/>
      <c r="M8" s="18" t="str">
        <f>IFERROR(IF(V8="","",IF(AND(ISNUMBER(K8),K8&lt;&gt;0),VLOOKUP(C8,'補助率・係数'!$B$3:$F$65537,5,FALSE),IF(OR(C8="周産期医療対策事業",C8="ＮＩＣＵ等長期入院児支援事業"),VLOOKUP(E8,'補助率・係数'!$C$3:$D$65537,2,FALSE),VLOOKUP(C8,'補助率・係数'!$B$3:$D$65537,3,FALSE)))),"")</f>
        <v/>
      </c>
      <c r="N8" s="20" t="str">
        <f t="shared" ref="N8:N32" si="2">IFERROR(ROUNDDOWN(IF(V8="a",MIN(I8,J8),IF(V8="b",MIN(I8,J8,L8),IF(V8="c",I8*M8,IF(V8="d",MIN(I8,J8)*M8,IF(V8="e",MIN(I8,J8,L8)*M8,IF(OR(V8="f1",V8="f2"),MIN(MIN(I8,J8)*M8,L8),IF(V8="g",MIN(MIN(I8,J8)*M8,L8,H8),IF(OR(V8="h1",V8="h2"),MIN(MIN(I8,J8)*K8,L8)*M8,IF(V8="i",MIN(I8*K8,L8)*M8,IF(V8="j",MIN(MIN(I8,J8)*K8,L8)*M8,"")))))))))),-3),"")</f>
        <v/>
      </c>
      <c r="O8" s="125"/>
      <c r="P8" s="95"/>
      <c r="Q8" s="20"/>
      <c r="R8" s="121"/>
      <c r="S8" s="135"/>
      <c r="T8" s="26" t="str">
        <f>IFERROR(VLOOKUP($C8,'【参考】算出区分'!$C$2:$E$67,2,0),"")</f>
        <v/>
      </c>
      <c r="U8" s="26"/>
      <c r="V8" s="104" t="str">
        <f>IFERROR(VLOOKUP($T8&amp;$U8,'【参考】算出区分'!$G$2:$I$68,3,0),"")</f>
        <v/>
      </c>
    </row>
    <row r="9" spans="1:22" s="3" customFormat="1">
      <c r="A9" s="3">
        <f t="shared" si="0"/>
        <v>2</v>
      </c>
      <c r="B9" s="56">
        <f>'〔別紙1〕'!B8</f>
        <v>0</v>
      </c>
      <c r="C9" s="56">
        <f>'〔別紙1〕'!C8</f>
        <v>0</v>
      </c>
      <c r="D9" s="68">
        <f>'〔別紙1〕'!D8</f>
        <v>0</v>
      </c>
      <c r="E9" s="75"/>
      <c r="F9" s="12"/>
      <c r="G9" s="12"/>
      <c r="H9" s="12"/>
      <c r="I9" s="13" t="str">
        <f t="shared" si="1"/>
        <v/>
      </c>
      <c r="J9" s="12"/>
      <c r="K9" s="18" t="str">
        <f>IFERROR(IF(OR(V9="h1",V9="h2",V9="i",V9="j"),VLOOKUP(C9,'補助率・係数'!$B$3:$F$65537,4,0),"_"),"")</f>
        <v>_</v>
      </c>
      <c r="L9" s="12"/>
      <c r="M9" s="18" t="str">
        <f>IFERROR(IF(V9="","",IF(AND(ISNUMBER(K9),K9&lt;&gt;0),VLOOKUP(C9,'補助率・係数'!$B$3:$F$65537,5,FALSE),IF(OR(C9="周産期医療対策事業",C9="ＮＩＣＵ等長期入院児支援事業"),VLOOKUP(E9,'補助率・係数'!$C$3:$D$65537,2,FALSE),VLOOKUP(C9,'補助率・係数'!$B$3:$D$65537,3,FALSE)))),"")</f>
        <v/>
      </c>
      <c r="N9" s="20" t="str">
        <f t="shared" si="2"/>
        <v/>
      </c>
      <c r="O9" s="125"/>
      <c r="P9" s="95"/>
      <c r="Q9" s="20"/>
      <c r="R9" s="130"/>
      <c r="S9" s="135"/>
      <c r="T9" s="26" t="str">
        <f>IFERROR(VLOOKUP($C9,'【参考】算出区分'!$C$2:$E$67,2,0),"")</f>
        <v/>
      </c>
      <c r="U9" s="26"/>
      <c r="V9" s="104" t="str">
        <f>IFERROR(VLOOKUP($T9&amp;$U9,'【参考】算出区分'!$G$2:$I$68,3,0),"")</f>
        <v/>
      </c>
    </row>
    <row r="10" spans="1:22" s="3" customFormat="1">
      <c r="A10" s="3">
        <f t="shared" si="0"/>
        <v>3</v>
      </c>
      <c r="B10" s="56">
        <f>'〔別紙1〕'!B9</f>
        <v>0</v>
      </c>
      <c r="C10" s="56">
        <f>'〔別紙1〕'!C9</f>
        <v>0</v>
      </c>
      <c r="D10" s="68">
        <f>'〔別紙1〕'!D9</f>
        <v>0</v>
      </c>
      <c r="E10" s="75"/>
      <c r="F10" s="12"/>
      <c r="G10" s="12"/>
      <c r="H10" s="12"/>
      <c r="I10" s="13" t="str">
        <f t="shared" si="1"/>
        <v/>
      </c>
      <c r="J10" s="12"/>
      <c r="K10" s="18" t="str">
        <f>IFERROR(IF(OR(V10="h1",V10="h2",V10="i",V10="j"),VLOOKUP(C10,'補助率・係数'!$B$3:$F$65537,4,0),"_"),"")</f>
        <v>_</v>
      </c>
      <c r="L10" s="12"/>
      <c r="M10" s="18" t="str">
        <f>IFERROR(IF(V10="","",IF(AND(ISNUMBER(K10),K10&lt;&gt;0),VLOOKUP(C10,'補助率・係数'!$B$3:$F$65537,5,FALSE),IF(OR(C10="周産期医療対策事業",C10="ＮＩＣＵ等長期入院児支援事業"),VLOOKUP(E10,'補助率・係数'!$C$3:$D$65537,2,FALSE),VLOOKUP(C10,'補助率・係数'!$B$3:$D$65537,3,FALSE)))),"")</f>
        <v/>
      </c>
      <c r="N10" s="20" t="str">
        <f t="shared" si="2"/>
        <v/>
      </c>
      <c r="O10" s="125"/>
      <c r="P10" s="95"/>
      <c r="Q10" s="20"/>
      <c r="R10" s="130"/>
      <c r="S10" s="135"/>
      <c r="T10" s="26" t="str">
        <f>IFERROR(VLOOKUP($C10,'【参考】算出区分'!$C$2:$E$67,2,0),"")</f>
        <v/>
      </c>
      <c r="U10" s="26"/>
      <c r="V10" s="104" t="str">
        <f>IFERROR(VLOOKUP($T10&amp;$U10,'【参考】算出区分'!$G$2:$I$68,3,0),"")</f>
        <v/>
      </c>
    </row>
    <row r="11" spans="1:22" s="3" customFormat="1">
      <c r="A11" s="3">
        <f t="shared" si="0"/>
        <v>4</v>
      </c>
      <c r="B11" s="56">
        <f>'〔別紙1〕'!B10</f>
        <v>0</v>
      </c>
      <c r="C11" s="56">
        <f>'〔別紙1〕'!C10</f>
        <v>0</v>
      </c>
      <c r="D11" s="68">
        <f>'〔別紙1〕'!D10</f>
        <v>0</v>
      </c>
      <c r="E11" s="75"/>
      <c r="F11" s="12"/>
      <c r="G11" s="12"/>
      <c r="H11" s="12"/>
      <c r="I11" s="13" t="str">
        <f t="shared" si="1"/>
        <v/>
      </c>
      <c r="J11" s="12"/>
      <c r="K11" s="18" t="str">
        <f>IFERROR(IF(OR(V11="h1",V11="h2",V11="i",V11="j"),VLOOKUP(C11,'補助率・係数'!$B$3:$F$65537,4,0),"_"),"")</f>
        <v>_</v>
      </c>
      <c r="L11" s="12"/>
      <c r="M11" s="18" t="str">
        <f>IFERROR(IF(V11="","",IF(AND(ISNUMBER(K11),K11&lt;&gt;0),VLOOKUP(C11,'補助率・係数'!$B$3:$F$65537,5,FALSE),IF(OR(C11="周産期医療対策事業",C11="ＮＩＣＵ等長期入院児支援事業"),VLOOKUP(E11,'補助率・係数'!$C$3:$D$65537,2,FALSE),VLOOKUP(C11,'補助率・係数'!$B$3:$D$65537,3,FALSE)))),"")</f>
        <v/>
      </c>
      <c r="N11" s="20" t="str">
        <f t="shared" si="2"/>
        <v/>
      </c>
      <c r="O11" s="125"/>
      <c r="P11" s="95"/>
      <c r="Q11" s="20"/>
      <c r="R11" s="130"/>
      <c r="S11" s="135"/>
      <c r="T11" s="26" t="str">
        <f>IFERROR(VLOOKUP($C11,'【参考】算出区分'!$C$2:$E$67,2,0),"")</f>
        <v/>
      </c>
      <c r="U11" s="26"/>
      <c r="V11" s="104" t="str">
        <f>IFERROR(VLOOKUP($T11&amp;$U11,'【参考】算出区分'!$G$2:$I$68,3,0),"")</f>
        <v/>
      </c>
    </row>
    <row r="12" spans="1:22" s="3" customFormat="1">
      <c r="A12" s="3">
        <f t="shared" si="0"/>
        <v>5</v>
      </c>
      <c r="B12" s="56">
        <f>'〔別紙1〕'!B11</f>
        <v>0</v>
      </c>
      <c r="C12" s="56">
        <f>'〔別紙1〕'!C11</f>
        <v>0</v>
      </c>
      <c r="D12" s="68">
        <f>'〔別紙1〕'!D11</f>
        <v>0</v>
      </c>
      <c r="E12" s="75"/>
      <c r="F12" s="12"/>
      <c r="G12" s="12"/>
      <c r="H12" s="12"/>
      <c r="I12" s="13" t="str">
        <f t="shared" si="1"/>
        <v/>
      </c>
      <c r="J12" s="12"/>
      <c r="K12" s="18" t="str">
        <f>IFERROR(IF(OR(V12="h1",V12="h2",V12="i",V12="j"),VLOOKUP(C12,'補助率・係数'!$B$3:$F$65537,4,0),"_"),"")</f>
        <v>_</v>
      </c>
      <c r="L12" s="12"/>
      <c r="M12" s="18" t="str">
        <f>IFERROR(IF(V12="","",IF(AND(ISNUMBER(K12),K12&lt;&gt;0),VLOOKUP(C12,'補助率・係数'!$B$3:$F$65537,5,FALSE),IF(OR(C12="周産期医療対策事業",C12="ＮＩＣＵ等長期入院児支援事業"),VLOOKUP(E12,'補助率・係数'!$C$3:$D$65537,2,FALSE),VLOOKUP(C12,'補助率・係数'!$B$3:$D$65537,3,FALSE)))),"")</f>
        <v/>
      </c>
      <c r="N12" s="20" t="str">
        <f t="shared" si="2"/>
        <v/>
      </c>
      <c r="O12" s="125"/>
      <c r="P12" s="95"/>
      <c r="Q12" s="20"/>
      <c r="R12" s="130"/>
      <c r="S12" s="135"/>
      <c r="T12" s="26" t="str">
        <f>IFERROR(VLOOKUP($C12,'【参考】算出区分'!$C$2:$E$67,2,0),"")</f>
        <v/>
      </c>
      <c r="U12" s="26"/>
      <c r="V12" s="104" t="str">
        <f>IFERROR(VLOOKUP($T12&amp;$U12,'【参考】算出区分'!$G$2:$I$68,3,0),"")</f>
        <v/>
      </c>
    </row>
    <row r="13" spans="1:22" s="3" customFormat="1">
      <c r="A13" s="3">
        <f t="shared" si="0"/>
        <v>6</v>
      </c>
      <c r="B13" s="56">
        <f>'〔別紙1〕'!B12</f>
        <v>0</v>
      </c>
      <c r="C13" s="56">
        <f>'〔別紙1〕'!C12</f>
        <v>0</v>
      </c>
      <c r="D13" s="68">
        <f>'〔別紙1〕'!D12</f>
        <v>0</v>
      </c>
      <c r="E13" s="75"/>
      <c r="F13" s="12"/>
      <c r="G13" s="12"/>
      <c r="H13" s="12"/>
      <c r="I13" s="13" t="str">
        <f t="shared" si="1"/>
        <v/>
      </c>
      <c r="J13" s="12"/>
      <c r="K13" s="18" t="str">
        <f>IFERROR(IF(OR(V13="h1",V13="h2",V13="i",V13="j"),VLOOKUP(C13,'補助率・係数'!$B$3:$F$65537,4,0),"_"),"")</f>
        <v>_</v>
      </c>
      <c r="L13" s="12"/>
      <c r="M13" s="18" t="str">
        <f>IFERROR(IF(V13="","",IF(AND(ISNUMBER(K13),K13&lt;&gt;0),VLOOKUP(C13,'補助率・係数'!$B$3:$F$65537,5,FALSE),IF(OR(C13="周産期医療対策事業",C13="ＮＩＣＵ等長期入院児支援事業"),VLOOKUP(E13,'補助率・係数'!$C$3:$D$65537,2,FALSE),VLOOKUP(C13,'補助率・係数'!$B$3:$D$65537,3,FALSE)))),"")</f>
        <v/>
      </c>
      <c r="N13" s="20" t="str">
        <f t="shared" si="2"/>
        <v/>
      </c>
      <c r="O13" s="125"/>
      <c r="P13" s="95"/>
      <c r="Q13" s="20"/>
      <c r="R13" s="121"/>
      <c r="S13" s="135"/>
      <c r="T13" s="26" t="str">
        <f>IFERROR(VLOOKUP($C13,'【参考】算出区分'!$C$2:$E$67,2,0),"")</f>
        <v/>
      </c>
      <c r="U13" s="26"/>
      <c r="V13" s="104" t="str">
        <f>IFERROR(VLOOKUP($T13&amp;$U13,'【参考】算出区分'!$G$2:$I$68,3,0),"")</f>
        <v/>
      </c>
    </row>
    <row r="14" spans="1:22" s="3" customFormat="1">
      <c r="A14" s="3">
        <f t="shared" si="0"/>
        <v>7</v>
      </c>
      <c r="B14" s="56">
        <f>'〔別紙1〕'!B13</f>
        <v>0</v>
      </c>
      <c r="C14" s="56">
        <f>'〔別紙1〕'!C13</f>
        <v>0</v>
      </c>
      <c r="D14" s="68">
        <f>'〔別紙1〕'!D13</f>
        <v>0</v>
      </c>
      <c r="E14" s="75"/>
      <c r="F14" s="12"/>
      <c r="G14" s="12"/>
      <c r="H14" s="12"/>
      <c r="I14" s="13" t="str">
        <f t="shared" si="1"/>
        <v/>
      </c>
      <c r="J14" s="12"/>
      <c r="K14" s="18" t="str">
        <f>IFERROR(IF(OR(V14="h1",V14="h2",V14="i",V14="j"),VLOOKUP(C14,'補助率・係数'!$B$3:$F$65537,4,0),"_"),"")</f>
        <v>_</v>
      </c>
      <c r="L14" s="12"/>
      <c r="M14" s="18" t="str">
        <f>IFERROR(IF(V14="","",IF(AND(ISNUMBER(K14),K14&lt;&gt;0),VLOOKUP(C14,'補助率・係数'!$B$3:$F$65537,5,FALSE),IF(OR(C14="周産期医療対策事業",C14="ＮＩＣＵ等長期入院児支援事業"),VLOOKUP(E14,'補助率・係数'!$C$3:$D$65537,2,FALSE),VLOOKUP(C14,'補助率・係数'!$B$3:$D$65537,3,FALSE)))),"")</f>
        <v/>
      </c>
      <c r="N14" s="20" t="str">
        <f t="shared" si="2"/>
        <v/>
      </c>
      <c r="O14" s="125"/>
      <c r="P14" s="95"/>
      <c r="Q14" s="20"/>
      <c r="R14" s="130"/>
      <c r="S14" s="135"/>
      <c r="T14" s="26" t="str">
        <f>IFERROR(VLOOKUP($C14,'【参考】算出区分'!$C$2:$E$67,2,0),"")</f>
        <v/>
      </c>
      <c r="U14" s="26"/>
      <c r="V14" s="104" t="str">
        <f>IFERROR(VLOOKUP($T14&amp;$U14,'【参考】算出区分'!$G$2:$I$68,3,0),"")</f>
        <v/>
      </c>
    </row>
    <row r="15" spans="1:22" s="3" customFormat="1">
      <c r="A15" s="3">
        <f t="shared" si="0"/>
        <v>8</v>
      </c>
      <c r="B15" s="56">
        <f>'〔別紙1〕'!B14</f>
        <v>0</v>
      </c>
      <c r="C15" s="56">
        <f>'〔別紙1〕'!C14</f>
        <v>0</v>
      </c>
      <c r="D15" s="68">
        <f>'〔別紙1〕'!D14</f>
        <v>0</v>
      </c>
      <c r="E15" s="75"/>
      <c r="F15" s="12"/>
      <c r="G15" s="12"/>
      <c r="H15" s="12"/>
      <c r="I15" s="13" t="str">
        <f t="shared" si="1"/>
        <v/>
      </c>
      <c r="J15" s="12"/>
      <c r="K15" s="18" t="str">
        <f>IFERROR(IF(OR(V15="h1",V15="h2",V15="i",V15="j"),VLOOKUP(C15,'補助率・係数'!$B$3:$F$65537,4,0),"_"),"")</f>
        <v>_</v>
      </c>
      <c r="L15" s="12"/>
      <c r="M15" s="18" t="str">
        <f>IFERROR(IF(V15="","",IF(AND(ISNUMBER(K15),K15&lt;&gt;0),VLOOKUP(C15,'補助率・係数'!$B$3:$F$65537,5,FALSE),IF(OR(C15="周産期医療対策事業",C15="ＮＩＣＵ等長期入院児支援事業"),VLOOKUP(E15,'補助率・係数'!$C$3:$D$65537,2,FALSE),VLOOKUP(C15,'補助率・係数'!$B$3:$D$65537,3,FALSE)))),"")</f>
        <v/>
      </c>
      <c r="N15" s="20" t="str">
        <f t="shared" si="2"/>
        <v/>
      </c>
      <c r="O15" s="125"/>
      <c r="P15" s="95"/>
      <c r="Q15" s="20"/>
      <c r="R15" s="130"/>
      <c r="S15" s="135"/>
      <c r="T15" s="26" t="str">
        <f>IFERROR(VLOOKUP($C15,'【参考】算出区分'!$C$2:$E$67,2,0),"")</f>
        <v/>
      </c>
      <c r="U15" s="26"/>
      <c r="V15" s="104" t="str">
        <f>IFERROR(VLOOKUP($T15&amp;$U15,'【参考】算出区分'!$G$2:$I$68,3,0),"")</f>
        <v/>
      </c>
    </row>
    <row r="16" spans="1:22" s="3" customFormat="1">
      <c r="A16" s="3">
        <f t="shared" si="0"/>
        <v>9</v>
      </c>
      <c r="B16" s="56">
        <f>'〔別紙1〕'!B15</f>
        <v>0</v>
      </c>
      <c r="C16" s="56">
        <f>'〔別紙1〕'!C15</f>
        <v>0</v>
      </c>
      <c r="D16" s="68">
        <f>'〔別紙1〕'!D15</f>
        <v>0</v>
      </c>
      <c r="E16" s="75"/>
      <c r="F16" s="12"/>
      <c r="G16" s="12"/>
      <c r="H16" s="12"/>
      <c r="I16" s="13" t="str">
        <f t="shared" si="1"/>
        <v/>
      </c>
      <c r="J16" s="12"/>
      <c r="K16" s="18" t="str">
        <f>IFERROR(IF(OR(V16="h1",V16="h2",V16="i",V16="j"),VLOOKUP(C16,'補助率・係数'!$B$3:$F$65537,4,0),"_"),"")</f>
        <v>_</v>
      </c>
      <c r="L16" s="12"/>
      <c r="M16" s="18" t="str">
        <f>IFERROR(IF(V16="","",IF(AND(ISNUMBER(K16),K16&lt;&gt;0),VLOOKUP(C16,'補助率・係数'!$B$3:$F$65537,5,FALSE),IF(OR(C16="周産期医療対策事業",C16="ＮＩＣＵ等長期入院児支援事業"),VLOOKUP(E16,'補助率・係数'!$C$3:$D$65537,2,FALSE),VLOOKUP(C16,'補助率・係数'!$B$3:$D$65537,3,FALSE)))),"")</f>
        <v/>
      </c>
      <c r="N16" s="20" t="str">
        <f t="shared" si="2"/>
        <v/>
      </c>
      <c r="O16" s="125"/>
      <c r="P16" s="95"/>
      <c r="Q16" s="20"/>
      <c r="R16" s="130"/>
      <c r="S16" s="135"/>
      <c r="T16" s="26" t="str">
        <f>IFERROR(VLOOKUP($C16,'【参考】算出区分'!$C$2:$E$67,2,0),"")</f>
        <v/>
      </c>
      <c r="U16" s="26"/>
      <c r="V16" s="104" t="str">
        <f>IFERROR(VLOOKUP($T16&amp;$U16,'【参考】算出区分'!$G$2:$I$68,3,0),"")</f>
        <v/>
      </c>
    </row>
    <row r="17" spans="1:22" s="3" customFormat="1">
      <c r="A17" s="3">
        <f t="shared" si="0"/>
        <v>10</v>
      </c>
      <c r="B17" s="56">
        <f>'〔別紙1〕'!B16</f>
        <v>0</v>
      </c>
      <c r="C17" s="56">
        <f>'〔別紙1〕'!C16</f>
        <v>0</v>
      </c>
      <c r="D17" s="68">
        <f>'〔別紙1〕'!D16</f>
        <v>0</v>
      </c>
      <c r="E17" s="75"/>
      <c r="F17" s="12"/>
      <c r="G17" s="12"/>
      <c r="H17" s="12"/>
      <c r="I17" s="13" t="str">
        <f t="shared" si="1"/>
        <v/>
      </c>
      <c r="J17" s="12"/>
      <c r="K17" s="18" t="str">
        <f>IFERROR(IF(OR(V17="h1",V17="h2",V17="i",V17="j"),VLOOKUP(C17,'補助率・係数'!$B$3:$F$65537,4,0),"_"),"")</f>
        <v>_</v>
      </c>
      <c r="L17" s="12"/>
      <c r="M17" s="18" t="str">
        <f>IFERROR(IF(V17="","",IF(AND(ISNUMBER(K17),K17&lt;&gt;0),VLOOKUP(C17,'補助率・係数'!$B$3:$F$65537,5,FALSE),IF(OR(C17="周産期医療対策事業",C17="ＮＩＣＵ等長期入院児支援事業"),VLOOKUP(E17,'補助率・係数'!$C$3:$D$65537,2,FALSE),VLOOKUP(C17,'補助率・係数'!$B$3:$D$65537,3,FALSE)))),"")</f>
        <v/>
      </c>
      <c r="N17" s="20" t="str">
        <f t="shared" si="2"/>
        <v/>
      </c>
      <c r="O17" s="125"/>
      <c r="P17" s="95"/>
      <c r="Q17" s="20"/>
      <c r="R17" s="130"/>
      <c r="S17" s="135"/>
      <c r="T17" s="26" t="str">
        <f>IFERROR(VLOOKUP($C17,'【参考】算出区分'!$C$2:$E$67,2,0),"")</f>
        <v/>
      </c>
      <c r="U17" s="26"/>
      <c r="V17" s="104" t="str">
        <f>IFERROR(VLOOKUP($T17&amp;$U17,'【参考】算出区分'!$G$2:$I$68,3,0),"")</f>
        <v/>
      </c>
    </row>
    <row r="18" spans="1:22" s="3" customFormat="1">
      <c r="A18" s="3">
        <f t="shared" si="0"/>
        <v>11</v>
      </c>
      <c r="B18" s="56">
        <f>'〔別紙1〕'!B17</f>
        <v>0</v>
      </c>
      <c r="C18" s="56">
        <f>'〔別紙1〕'!C17</f>
        <v>0</v>
      </c>
      <c r="D18" s="68">
        <f>'〔別紙1〕'!D17</f>
        <v>0</v>
      </c>
      <c r="E18" s="75"/>
      <c r="F18" s="12"/>
      <c r="G18" s="12"/>
      <c r="H18" s="12"/>
      <c r="I18" s="13" t="str">
        <f t="shared" si="1"/>
        <v/>
      </c>
      <c r="J18" s="12"/>
      <c r="K18" s="18" t="str">
        <f>IFERROR(IF(OR(V18="h1",V18="h2",V18="i",V18="j"),VLOOKUP(C18,'補助率・係数'!$B$3:$F$65537,4,0),"_"),"")</f>
        <v>_</v>
      </c>
      <c r="L18" s="12"/>
      <c r="M18" s="18" t="str">
        <f>IFERROR(IF(V18="","",IF(AND(ISNUMBER(K18),K18&lt;&gt;0),VLOOKUP(C18,'補助率・係数'!$B$3:$F$65537,5,FALSE),IF(OR(C18="周産期医療対策事業",C18="ＮＩＣＵ等長期入院児支援事業"),VLOOKUP(E18,'補助率・係数'!$C$3:$D$65537,2,FALSE),VLOOKUP(C18,'補助率・係数'!$B$3:$D$65537,3,FALSE)))),"")</f>
        <v/>
      </c>
      <c r="N18" s="20" t="str">
        <f t="shared" si="2"/>
        <v/>
      </c>
      <c r="O18" s="125"/>
      <c r="P18" s="95"/>
      <c r="Q18" s="20"/>
      <c r="R18" s="121"/>
      <c r="S18" s="135"/>
      <c r="T18" s="26" t="str">
        <f>IFERROR(VLOOKUP($C18,'【参考】算出区分'!$C$2:$E$67,2,0),"")</f>
        <v/>
      </c>
      <c r="U18" s="26"/>
      <c r="V18" s="104" t="str">
        <f>IFERROR(VLOOKUP($T18&amp;$U18,'【参考】算出区分'!$G$2:$I$68,3,0),"")</f>
        <v/>
      </c>
    </row>
    <row r="19" spans="1:22" s="3" customFormat="1">
      <c r="A19" s="3">
        <f t="shared" si="0"/>
        <v>12</v>
      </c>
      <c r="B19" s="56">
        <f>'〔別紙1〕'!B18</f>
        <v>0</v>
      </c>
      <c r="C19" s="56">
        <f>'〔別紙1〕'!C18</f>
        <v>0</v>
      </c>
      <c r="D19" s="68">
        <f>'〔別紙1〕'!D18</f>
        <v>0</v>
      </c>
      <c r="E19" s="75"/>
      <c r="F19" s="12"/>
      <c r="G19" s="12"/>
      <c r="H19" s="12"/>
      <c r="I19" s="13" t="str">
        <f t="shared" si="1"/>
        <v/>
      </c>
      <c r="J19" s="12"/>
      <c r="K19" s="18" t="str">
        <f>IFERROR(IF(OR(V19="h1",V19="h2",V19="i",V19="j"),VLOOKUP(C19,'補助率・係数'!$B$3:$F$65537,4,0),"_"),"")</f>
        <v>_</v>
      </c>
      <c r="L19" s="12"/>
      <c r="M19" s="18" t="str">
        <f>IFERROR(IF(V19="","",IF(AND(ISNUMBER(K19),K19&lt;&gt;0),VLOOKUP(C19,'補助率・係数'!$B$3:$F$65537,5,FALSE),IF(OR(C19="周産期医療対策事業",C19="ＮＩＣＵ等長期入院児支援事業"),VLOOKUP(E19,'補助率・係数'!$C$3:$D$65537,2,FALSE),VLOOKUP(C19,'補助率・係数'!$B$3:$D$65537,3,FALSE)))),"")</f>
        <v/>
      </c>
      <c r="N19" s="20" t="str">
        <f t="shared" si="2"/>
        <v/>
      </c>
      <c r="O19" s="125"/>
      <c r="P19" s="95"/>
      <c r="Q19" s="20"/>
      <c r="R19" s="130"/>
      <c r="S19" s="135"/>
      <c r="T19" s="26" t="str">
        <f>IFERROR(VLOOKUP($C19,'【参考】算出区分'!$C$2:$E$67,2,0),"")</f>
        <v/>
      </c>
      <c r="U19" s="26"/>
      <c r="V19" s="104" t="str">
        <f>IFERROR(VLOOKUP($T19&amp;$U19,'【参考】算出区分'!$G$2:$I$68,3,0),"")</f>
        <v/>
      </c>
    </row>
    <row r="20" spans="1:22" s="3" customFormat="1">
      <c r="A20" s="3">
        <f t="shared" si="0"/>
        <v>13</v>
      </c>
      <c r="B20" s="56">
        <f>'〔別紙1〕'!B19</f>
        <v>0</v>
      </c>
      <c r="C20" s="56">
        <f>'〔別紙1〕'!C19</f>
        <v>0</v>
      </c>
      <c r="D20" s="68">
        <f>'〔別紙1〕'!D19</f>
        <v>0</v>
      </c>
      <c r="E20" s="75"/>
      <c r="F20" s="12"/>
      <c r="G20" s="12"/>
      <c r="H20" s="12"/>
      <c r="I20" s="13" t="str">
        <f t="shared" si="1"/>
        <v/>
      </c>
      <c r="J20" s="12"/>
      <c r="K20" s="18" t="str">
        <f>IFERROR(IF(OR(V20="h1",V20="h2",V20="i",V20="j"),VLOOKUP(C20,'補助率・係数'!$B$3:$F$65537,4,0),"_"),"")</f>
        <v>_</v>
      </c>
      <c r="L20" s="12"/>
      <c r="M20" s="18" t="str">
        <f>IFERROR(IF(V20="","",IF(AND(ISNUMBER(K20),K20&lt;&gt;0),VLOOKUP(C20,'補助率・係数'!$B$3:$F$65537,5,FALSE),IF(OR(C20="周産期医療対策事業",C20="ＮＩＣＵ等長期入院児支援事業"),VLOOKUP(E20,'補助率・係数'!$C$3:$D$65537,2,FALSE),VLOOKUP(C20,'補助率・係数'!$B$3:$D$65537,3,FALSE)))),"")</f>
        <v/>
      </c>
      <c r="N20" s="20" t="str">
        <f t="shared" si="2"/>
        <v/>
      </c>
      <c r="O20" s="125"/>
      <c r="P20" s="95"/>
      <c r="Q20" s="20"/>
      <c r="R20" s="130"/>
      <c r="S20" s="135"/>
      <c r="T20" s="26" t="str">
        <f>IFERROR(VLOOKUP($C20,'【参考】算出区分'!$C$2:$E$67,2,0),"")</f>
        <v/>
      </c>
      <c r="U20" s="26"/>
      <c r="V20" s="104" t="str">
        <f>IFERROR(VLOOKUP($T20&amp;$U20,'【参考】算出区分'!$G$2:$I$68,3,0),"")</f>
        <v/>
      </c>
    </row>
    <row r="21" spans="1:22" s="3" customFormat="1">
      <c r="A21" s="3">
        <f t="shared" si="0"/>
        <v>14</v>
      </c>
      <c r="B21" s="56">
        <f>'〔別紙1〕'!B20</f>
        <v>0</v>
      </c>
      <c r="C21" s="56">
        <f>'〔別紙1〕'!C20</f>
        <v>0</v>
      </c>
      <c r="D21" s="68">
        <f>'〔別紙1〕'!D20</f>
        <v>0</v>
      </c>
      <c r="E21" s="75"/>
      <c r="F21" s="12"/>
      <c r="G21" s="12"/>
      <c r="H21" s="12"/>
      <c r="I21" s="13" t="str">
        <f t="shared" si="1"/>
        <v/>
      </c>
      <c r="J21" s="12"/>
      <c r="K21" s="18" t="str">
        <f>IFERROR(IF(OR(V21="h1",V21="h2",V21="i",V21="j"),VLOOKUP(C21,'補助率・係数'!$B$3:$F$65537,4,0),"_"),"")</f>
        <v>_</v>
      </c>
      <c r="L21" s="12"/>
      <c r="M21" s="18" t="str">
        <f>IFERROR(IF(V21="","",IF(AND(ISNUMBER(K21),K21&lt;&gt;0),VLOOKUP(C21,'補助率・係数'!$B$3:$F$65537,5,FALSE),IF(OR(C21="周産期医療対策事業",C21="ＮＩＣＵ等長期入院児支援事業"),VLOOKUP(E21,'補助率・係数'!$C$3:$D$65537,2,FALSE),VLOOKUP(C21,'補助率・係数'!$B$3:$D$65537,3,FALSE)))),"")</f>
        <v/>
      </c>
      <c r="N21" s="20" t="str">
        <f t="shared" si="2"/>
        <v/>
      </c>
      <c r="O21" s="125"/>
      <c r="P21" s="95"/>
      <c r="Q21" s="20"/>
      <c r="R21" s="130"/>
      <c r="S21" s="135"/>
      <c r="T21" s="26" t="str">
        <f>IFERROR(VLOOKUP($C21,'【参考】算出区分'!$C$2:$E$67,2,0),"")</f>
        <v/>
      </c>
      <c r="U21" s="26"/>
      <c r="V21" s="104" t="str">
        <f>IFERROR(VLOOKUP($T21&amp;$U21,'【参考】算出区分'!$G$2:$I$68,3,0),"")</f>
        <v/>
      </c>
    </row>
    <row r="22" spans="1:22" s="3" customFormat="1">
      <c r="A22" s="3">
        <f t="shared" si="0"/>
        <v>15</v>
      </c>
      <c r="B22" s="56">
        <f>'〔別紙1〕'!B21</f>
        <v>0</v>
      </c>
      <c r="C22" s="56">
        <f>'〔別紙1〕'!C21</f>
        <v>0</v>
      </c>
      <c r="D22" s="68">
        <f>'〔別紙1〕'!D21</f>
        <v>0</v>
      </c>
      <c r="E22" s="75"/>
      <c r="F22" s="12"/>
      <c r="G22" s="12"/>
      <c r="H22" s="12"/>
      <c r="I22" s="13" t="str">
        <f t="shared" si="1"/>
        <v/>
      </c>
      <c r="J22" s="12"/>
      <c r="K22" s="18" t="str">
        <f>IFERROR(IF(OR(V22="h1",V22="h2",V22="i",V22="j"),VLOOKUP(C22,'補助率・係数'!$B$3:$F$65537,4,0),"_"),"")</f>
        <v>_</v>
      </c>
      <c r="L22" s="12"/>
      <c r="M22" s="18" t="str">
        <f>IFERROR(IF(V22="","",IF(AND(ISNUMBER(K22),K22&lt;&gt;0),VLOOKUP(C22,'補助率・係数'!$B$3:$F$65537,5,FALSE),IF(OR(C22="周産期医療対策事業",C22="ＮＩＣＵ等長期入院児支援事業"),VLOOKUP(E22,'補助率・係数'!$C$3:$D$65537,2,FALSE),VLOOKUP(C22,'補助率・係数'!$B$3:$D$65537,3,FALSE)))),"")</f>
        <v/>
      </c>
      <c r="N22" s="20" t="str">
        <f t="shared" si="2"/>
        <v/>
      </c>
      <c r="O22" s="125"/>
      <c r="P22" s="95"/>
      <c r="Q22" s="20"/>
      <c r="R22" s="130"/>
      <c r="S22" s="135"/>
      <c r="T22" s="26" t="str">
        <f>IFERROR(VLOOKUP($C22,'【参考】算出区分'!$C$2:$E$67,2,0),"")</f>
        <v/>
      </c>
      <c r="U22" s="26"/>
      <c r="V22" s="104" t="str">
        <f>IFERROR(VLOOKUP($T22&amp;$U22,'【参考】算出区分'!$G$2:$I$68,3,0),"")</f>
        <v/>
      </c>
    </row>
    <row r="23" spans="1:22" s="3" customFormat="1">
      <c r="A23" s="3">
        <f t="shared" si="0"/>
        <v>16</v>
      </c>
      <c r="B23" s="56">
        <f>'〔別紙1〕'!B22</f>
        <v>0</v>
      </c>
      <c r="C23" s="56">
        <f>'〔別紙1〕'!C22</f>
        <v>0</v>
      </c>
      <c r="D23" s="68">
        <f>'〔別紙1〕'!D22</f>
        <v>0</v>
      </c>
      <c r="E23" s="75"/>
      <c r="F23" s="12"/>
      <c r="G23" s="12"/>
      <c r="H23" s="12"/>
      <c r="I23" s="13" t="str">
        <f t="shared" si="1"/>
        <v/>
      </c>
      <c r="J23" s="12"/>
      <c r="K23" s="18" t="str">
        <f>IFERROR(IF(OR(V23="h1",V23="h2",V23="i",V23="j"),VLOOKUP(C23,'補助率・係数'!$B$3:$F$65537,4,0),"_"),"")</f>
        <v>_</v>
      </c>
      <c r="L23" s="12"/>
      <c r="M23" s="18" t="str">
        <f>IFERROR(IF(V23="","",IF(AND(ISNUMBER(K23),K23&lt;&gt;0),VLOOKUP(C23,'補助率・係数'!$B$3:$F$65537,5,FALSE),IF(OR(C23="周産期医療対策事業",C23="ＮＩＣＵ等長期入院児支援事業"),VLOOKUP(E23,'補助率・係数'!$C$3:$D$65537,2,FALSE),VLOOKUP(C23,'補助率・係数'!$B$3:$D$65537,3,FALSE)))),"")</f>
        <v/>
      </c>
      <c r="N23" s="20" t="str">
        <f t="shared" si="2"/>
        <v/>
      </c>
      <c r="O23" s="125"/>
      <c r="P23" s="95"/>
      <c r="Q23" s="20"/>
      <c r="R23" s="130"/>
      <c r="S23" s="135"/>
      <c r="T23" s="26" t="str">
        <f>IFERROR(VLOOKUP($C23,'【参考】算出区分'!$C$2:$E$67,2,0),"")</f>
        <v/>
      </c>
      <c r="U23" s="26"/>
      <c r="V23" s="104" t="str">
        <f>IFERROR(VLOOKUP($T23&amp;$U23,'【参考】算出区分'!$G$2:$I$68,3,0),"")</f>
        <v/>
      </c>
    </row>
    <row r="24" spans="1:22" s="3" customFormat="1">
      <c r="A24" s="3">
        <f t="shared" si="0"/>
        <v>17</v>
      </c>
      <c r="B24" s="56">
        <f>'〔別紙1〕'!B23</f>
        <v>0</v>
      </c>
      <c r="C24" s="56">
        <f>'〔別紙1〕'!C23</f>
        <v>0</v>
      </c>
      <c r="D24" s="68">
        <f>'〔別紙1〕'!D23</f>
        <v>0</v>
      </c>
      <c r="E24" s="75"/>
      <c r="F24" s="12"/>
      <c r="G24" s="12"/>
      <c r="H24" s="12"/>
      <c r="I24" s="13" t="str">
        <f t="shared" si="1"/>
        <v/>
      </c>
      <c r="J24" s="12"/>
      <c r="K24" s="18" t="str">
        <f>IFERROR(IF(OR(V24="h1",V24="h2",V24="i",V24="j"),VLOOKUP(C24,'補助率・係数'!$B$3:$F$65537,4,0),"_"),"")</f>
        <v>_</v>
      </c>
      <c r="L24" s="12"/>
      <c r="M24" s="18" t="str">
        <f>IFERROR(IF(V24="","",IF(AND(ISNUMBER(K24),K24&lt;&gt;0),VLOOKUP(C24,'補助率・係数'!$B$3:$F$65537,5,FALSE),IF(OR(C24="周産期医療対策事業",C24="ＮＩＣＵ等長期入院児支援事業"),VLOOKUP(E24,'補助率・係数'!$C$3:$D$65537,2,FALSE),VLOOKUP(C24,'補助率・係数'!$B$3:$D$65537,3,FALSE)))),"")</f>
        <v/>
      </c>
      <c r="N24" s="20" t="str">
        <f t="shared" si="2"/>
        <v/>
      </c>
      <c r="O24" s="125"/>
      <c r="P24" s="95"/>
      <c r="Q24" s="20"/>
      <c r="R24" s="130"/>
      <c r="S24" s="135"/>
      <c r="T24" s="26" t="str">
        <f>IFERROR(VLOOKUP($C24,'【参考】算出区分'!$C$2:$E$67,2,0),"")</f>
        <v/>
      </c>
      <c r="U24" s="26"/>
      <c r="V24" s="104" t="str">
        <f>IFERROR(VLOOKUP($T24&amp;$U24,'【参考】算出区分'!$G$2:$I$68,3,0),"")</f>
        <v/>
      </c>
    </row>
    <row r="25" spans="1:22" s="3" customFormat="1">
      <c r="A25" s="3">
        <f t="shared" si="0"/>
        <v>18</v>
      </c>
      <c r="B25" s="56">
        <f>'〔別紙1〕'!B24</f>
        <v>0</v>
      </c>
      <c r="C25" s="56">
        <f>'〔別紙1〕'!C24</f>
        <v>0</v>
      </c>
      <c r="D25" s="68">
        <f>'〔別紙1〕'!D24</f>
        <v>0</v>
      </c>
      <c r="E25" s="75"/>
      <c r="F25" s="12"/>
      <c r="G25" s="12"/>
      <c r="H25" s="12"/>
      <c r="I25" s="13" t="str">
        <f t="shared" si="1"/>
        <v/>
      </c>
      <c r="J25" s="12"/>
      <c r="K25" s="18" t="str">
        <f>IFERROR(IF(OR(V25="h1",V25="h2",V25="i",V25="j"),VLOOKUP(C25,'補助率・係数'!$B$3:$F$65537,4,0),"_"),"")</f>
        <v>_</v>
      </c>
      <c r="L25" s="12"/>
      <c r="M25" s="18" t="str">
        <f>IFERROR(IF(V25="","",IF(AND(ISNUMBER(K25),K25&lt;&gt;0),VLOOKUP(C25,'補助率・係数'!$B$3:$F$65537,5,FALSE),IF(OR(C25="周産期医療対策事業",C25="ＮＩＣＵ等長期入院児支援事業"),VLOOKUP(E25,'補助率・係数'!$C$3:$D$65537,2,FALSE),VLOOKUP(C25,'補助率・係数'!$B$3:$D$65537,3,FALSE)))),"")</f>
        <v/>
      </c>
      <c r="N25" s="20" t="str">
        <f t="shared" si="2"/>
        <v/>
      </c>
      <c r="O25" s="125"/>
      <c r="P25" s="95"/>
      <c r="Q25" s="20"/>
      <c r="R25" s="130"/>
      <c r="S25" s="135"/>
      <c r="T25" s="26" t="str">
        <f>IFERROR(VLOOKUP($C25,'【参考】算出区分'!$C$2:$E$67,2,0),"")</f>
        <v/>
      </c>
      <c r="U25" s="26"/>
      <c r="V25" s="104" t="str">
        <f>IFERROR(VLOOKUP($T25&amp;$U25,'【参考】算出区分'!$G$2:$I$68,3,0),"")</f>
        <v/>
      </c>
    </row>
    <row r="26" spans="1:22" s="3" customFormat="1">
      <c r="A26" s="3">
        <f t="shared" si="0"/>
        <v>19</v>
      </c>
      <c r="B26" s="56">
        <f>'〔別紙1〕'!B25</f>
        <v>0</v>
      </c>
      <c r="C26" s="56">
        <f>'〔別紙1〕'!C25</f>
        <v>0</v>
      </c>
      <c r="D26" s="68">
        <f>'〔別紙1〕'!D25</f>
        <v>0</v>
      </c>
      <c r="E26" s="75"/>
      <c r="F26" s="12"/>
      <c r="G26" s="12"/>
      <c r="H26" s="12"/>
      <c r="I26" s="13" t="str">
        <f t="shared" si="1"/>
        <v/>
      </c>
      <c r="J26" s="12"/>
      <c r="K26" s="18" t="str">
        <f>IFERROR(IF(OR(V26="h1",V26="h2",V26="i",V26="j"),VLOOKUP(C26,'補助率・係数'!$B$3:$F$65537,4,0),"_"),"")</f>
        <v>_</v>
      </c>
      <c r="L26" s="12"/>
      <c r="M26" s="18" t="str">
        <f>IFERROR(IF(V26="","",IF(AND(ISNUMBER(K26),K26&lt;&gt;0),VLOOKUP(C26,'補助率・係数'!$B$3:$F$65537,5,FALSE),IF(OR(C26="周産期医療対策事業",C26="ＮＩＣＵ等長期入院児支援事業"),VLOOKUP(E26,'補助率・係数'!$C$3:$D$65537,2,FALSE),VLOOKUP(C26,'補助率・係数'!$B$3:$D$65537,3,FALSE)))),"")</f>
        <v/>
      </c>
      <c r="N26" s="20" t="str">
        <f t="shared" si="2"/>
        <v/>
      </c>
      <c r="O26" s="125"/>
      <c r="P26" s="95"/>
      <c r="Q26" s="20"/>
      <c r="R26" s="130"/>
      <c r="S26" s="135"/>
      <c r="T26" s="26" t="str">
        <f>IFERROR(VLOOKUP($C26,'【参考】算出区分'!$C$2:$E$67,2,0),"")</f>
        <v/>
      </c>
      <c r="U26" s="26"/>
      <c r="V26" s="104" t="str">
        <f>IFERROR(VLOOKUP($T26&amp;$U26,'【参考】算出区分'!$G$2:$I$68,3,0),"")</f>
        <v/>
      </c>
    </row>
    <row r="27" spans="1:22" s="3" customFormat="1">
      <c r="A27" s="3">
        <f t="shared" si="0"/>
        <v>20</v>
      </c>
      <c r="B27" s="56">
        <f>'〔別紙1〕'!B26</f>
        <v>0</v>
      </c>
      <c r="C27" s="56">
        <f>'〔別紙1〕'!C26</f>
        <v>0</v>
      </c>
      <c r="D27" s="69">
        <f>'〔別紙1〕'!D26</f>
        <v>0</v>
      </c>
      <c r="E27" s="76"/>
      <c r="F27" s="79"/>
      <c r="G27" s="79"/>
      <c r="H27" s="79"/>
      <c r="I27" s="82" t="str">
        <f t="shared" si="1"/>
        <v/>
      </c>
      <c r="J27" s="79"/>
      <c r="K27" s="84" t="str">
        <f>IFERROR(IF(OR(V27="h1",V27="h2",V27="i",V27="j"),VLOOKUP(C27,'補助率・係数'!$B$3:$F$65537,4,0),"_"),"")</f>
        <v>_</v>
      </c>
      <c r="L27" s="79"/>
      <c r="M27" s="18" t="str">
        <f>IFERROR(IF(V27="","",IF(AND(ISNUMBER(K27),K27&lt;&gt;0),VLOOKUP(C27,'補助率・係数'!$B$3:$F$65537,5,FALSE),IF(OR(C27="周産期医療対策事業",C27="ＮＩＣＵ等長期入院児支援事業"),VLOOKUP(E27,'補助率・係数'!$C$3:$D$65537,2,FALSE),VLOOKUP(C27,'補助率・係数'!$B$3:$D$65537,3,FALSE)))),"")</f>
        <v/>
      </c>
      <c r="N27" s="88" t="str">
        <f t="shared" si="2"/>
        <v/>
      </c>
      <c r="O27" s="126"/>
      <c r="P27" s="128"/>
      <c r="Q27" s="88"/>
      <c r="R27" s="130"/>
      <c r="S27" s="135"/>
      <c r="T27" s="26" t="str">
        <f>IFERROR(VLOOKUP($C27,'【参考】算出区分'!$C$2:$E$67,2,0),"")</f>
        <v/>
      </c>
      <c r="U27" s="26"/>
      <c r="V27" s="104" t="str">
        <f>IFERROR(VLOOKUP($T27&amp;$U27,'【参考】算出区分'!$G$2:$I$68,3,0),"")</f>
        <v/>
      </c>
    </row>
    <row r="28" spans="1:22" s="3" customFormat="1">
      <c r="A28" s="3">
        <f t="shared" si="0"/>
        <v>21</v>
      </c>
      <c r="B28" s="56">
        <f>'〔別紙1〕'!B27</f>
        <v>0</v>
      </c>
      <c r="C28" s="56">
        <f>'〔別紙1〕'!C27</f>
        <v>0</v>
      </c>
      <c r="D28" s="68">
        <f>'〔別紙1〕'!D27</f>
        <v>0</v>
      </c>
      <c r="E28" s="75"/>
      <c r="F28" s="12"/>
      <c r="G28" s="12"/>
      <c r="H28" s="12"/>
      <c r="I28" s="13" t="str">
        <f t="shared" si="1"/>
        <v/>
      </c>
      <c r="J28" s="12"/>
      <c r="K28" s="18" t="str">
        <f>IFERROR(IF(OR(V28="h1",V28="h2",V28="i",V28="j"),VLOOKUP(C28,'補助率・係数'!$B$3:$F$65537,4,0),"_"),"")</f>
        <v>_</v>
      </c>
      <c r="L28" s="12"/>
      <c r="M28" s="18" t="str">
        <f>IFERROR(IF(V28="","",IF(AND(ISNUMBER(K28),K28&lt;&gt;0),VLOOKUP(C28,'補助率・係数'!$B$3:$F$65537,5,FALSE),IF(OR(C28="周産期医療対策事業",C28="ＮＩＣＵ等長期入院児支援事業"),VLOOKUP(E28,'補助率・係数'!$C$3:$D$65537,2,FALSE),VLOOKUP(C28,'補助率・係数'!$B$3:$D$65537,3,FALSE)))),"")</f>
        <v/>
      </c>
      <c r="N28" s="20" t="str">
        <f t="shared" si="2"/>
        <v/>
      </c>
      <c r="O28" s="125"/>
      <c r="P28" s="95"/>
      <c r="Q28" s="20"/>
      <c r="R28" s="130"/>
      <c r="S28" s="135"/>
      <c r="T28" s="26" t="str">
        <f>IFERROR(VLOOKUP($C28,'【参考】算出区分'!$C$2:$E$67,2,0),"")</f>
        <v/>
      </c>
      <c r="U28" s="26"/>
      <c r="V28" s="104" t="str">
        <f>IFERROR(VLOOKUP($T28&amp;$U28,'【参考】算出区分'!$G$2:$I$68,3,0),"")</f>
        <v/>
      </c>
    </row>
    <row r="29" spans="1:22" s="3" customFormat="1">
      <c r="A29" s="3">
        <f t="shared" si="0"/>
        <v>22</v>
      </c>
      <c r="B29" s="56">
        <f>'〔別紙1〕'!B28</f>
        <v>0</v>
      </c>
      <c r="C29" s="56">
        <f>'〔別紙1〕'!C28</f>
        <v>0</v>
      </c>
      <c r="D29" s="68">
        <f>'〔別紙1〕'!D28</f>
        <v>0</v>
      </c>
      <c r="E29" s="75"/>
      <c r="F29" s="12"/>
      <c r="G29" s="12"/>
      <c r="H29" s="12"/>
      <c r="I29" s="13" t="str">
        <f t="shared" si="1"/>
        <v/>
      </c>
      <c r="J29" s="12"/>
      <c r="K29" s="18" t="str">
        <f>IFERROR(IF(OR(V29="h1",V29="h2",V29="i",V29="j"),VLOOKUP(C29,'補助率・係数'!$B$3:$F$65537,4,0),"_"),"")</f>
        <v>_</v>
      </c>
      <c r="L29" s="12"/>
      <c r="M29" s="18" t="str">
        <f>IFERROR(IF(V29="","",IF(AND(ISNUMBER(K29),K29&lt;&gt;0),VLOOKUP(C29,'補助率・係数'!$B$3:$F$65537,5,FALSE),IF(OR(C29="周産期医療対策事業",C29="ＮＩＣＵ等長期入院児支援事業"),VLOOKUP(E29,'補助率・係数'!$C$3:$D$65537,2,FALSE),VLOOKUP(C29,'補助率・係数'!$B$3:$D$65537,3,FALSE)))),"")</f>
        <v/>
      </c>
      <c r="N29" s="20" t="str">
        <f t="shared" si="2"/>
        <v/>
      </c>
      <c r="O29" s="125"/>
      <c r="P29" s="95"/>
      <c r="Q29" s="20"/>
      <c r="R29" s="130"/>
      <c r="S29" s="135"/>
      <c r="T29" s="26" t="str">
        <f>IFERROR(VLOOKUP($C29,'【参考】算出区分'!$C$2:$E$67,2,0),"")</f>
        <v/>
      </c>
      <c r="U29" s="26"/>
      <c r="V29" s="104" t="str">
        <f>IFERROR(VLOOKUP($T29&amp;$U29,'【参考】算出区分'!$G$2:$I$68,3,0),"")</f>
        <v/>
      </c>
    </row>
    <row r="30" spans="1:22" s="3" customFormat="1">
      <c r="A30" s="3">
        <f t="shared" si="0"/>
        <v>23</v>
      </c>
      <c r="B30" s="56">
        <f>'〔別紙1〕'!B29</f>
        <v>0</v>
      </c>
      <c r="C30" s="56">
        <f>'〔別紙1〕'!C29</f>
        <v>0</v>
      </c>
      <c r="D30" s="68">
        <f>'〔別紙1〕'!D29</f>
        <v>0</v>
      </c>
      <c r="E30" s="75"/>
      <c r="F30" s="12"/>
      <c r="G30" s="12"/>
      <c r="H30" s="12"/>
      <c r="I30" s="13" t="str">
        <f t="shared" si="1"/>
        <v/>
      </c>
      <c r="J30" s="12"/>
      <c r="K30" s="18" t="str">
        <f>IFERROR(IF(OR(V30="h1",V30="h2",V30="i",V30="j"),VLOOKUP(C30,'補助率・係数'!$B$3:$F$65537,4,0),"_"),"")</f>
        <v>_</v>
      </c>
      <c r="L30" s="12"/>
      <c r="M30" s="18" t="str">
        <f>IFERROR(IF(V30="","",IF(AND(ISNUMBER(K30),K30&lt;&gt;0),VLOOKUP(C30,'補助率・係数'!$B$3:$F$65537,5,FALSE),IF(OR(C30="周産期医療対策事業",C30="ＮＩＣＵ等長期入院児支援事業"),VLOOKUP(E30,'補助率・係数'!$C$3:$D$65537,2,FALSE),VLOOKUP(C30,'補助率・係数'!$B$3:$D$65537,3,FALSE)))),"")</f>
        <v/>
      </c>
      <c r="N30" s="20" t="str">
        <f t="shared" si="2"/>
        <v/>
      </c>
      <c r="O30" s="125"/>
      <c r="P30" s="95"/>
      <c r="Q30" s="20"/>
      <c r="R30" s="130"/>
      <c r="S30" s="135"/>
      <c r="T30" s="26" t="str">
        <f>IFERROR(VLOOKUP($C30,'【参考】算出区分'!$C$2:$E$67,2,0),"")</f>
        <v/>
      </c>
      <c r="U30" s="26"/>
      <c r="V30" s="104" t="str">
        <f>IFERROR(VLOOKUP($T30&amp;$U30,'【参考】算出区分'!$G$2:$I$68,3,0),"")</f>
        <v/>
      </c>
    </row>
    <row r="31" spans="1:22" s="3" customFormat="1">
      <c r="A31" s="3">
        <f t="shared" si="0"/>
        <v>24</v>
      </c>
      <c r="B31" s="56">
        <f>'〔別紙1〕'!B30</f>
        <v>0</v>
      </c>
      <c r="C31" s="56">
        <f>'〔別紙1〕'!C30</f>
        <v>0</v>
      </c>
      <c r="D31" s="68">
        <f>'〔別紙1〕'!D30</f>
        <v>0</v>
      </c>
      <c r="E31" s="75"/>
      <c r="F31" s="12"/>
      <c r="G31" s="12"/>
      <c r="H31" s="12"/>
      <c r="I31" s="13" t="str">
        <f t="shared" si="1"/>
        <v/>
      </c>
      <c r="J31" s="12"/>
      <c r="K31" s="18" t="str">
        <f>IFERROR(IF(OR(V31="h1",V31="h2",V31="i",V31="j"),VLOOKUP(C31,'補助率・係数'!$B$3:$F$65537,4,0),"_"),"")</f>
        <v>_</v>
      </c>
      <c r="L31" s="12"/>
      <c r="M31" s="18" t="str">
        <f>IFERROR(IF(V31="","",IF(AND(ISNUMBER(K31),K31&lt;&gt;0),VLOOKUP(C31,'補助率・係数'!$B$3:$F$65537,5,FALSE),IF(OR(C31="周産期医療対策事業",C31="ＮＩＣＵ等長期入院児支援事業"),VLOOKUP(E31,'補助率・係数'!$C$3:$D$65537,2,FALSE),VLOOKUP(C31,'補助率・係数'!$B$3:$D$65537,3,FALSE)))),"")</f>
        <v/>
      </c>
      <c r="N31" s="20" t="str">
        <f t="shared" si="2"/>
        <v/>
      </c>
      <c r="O31" s="125"/>
      <c r="P31" s="95"/>
      <c r="Q31" s="20"/>
      <c r="R31" s="130"/>
      <c r="S31" s="135"/>
      <c r="T31" s="26" t="str">
        <f>IFERROR(VLOOKUP($C31,'【参考】算出区分'!$C$2:$E$67,2,0),"")</f>
        <v/>
      </c>
      <c r="U31" s="26"/>
      <c r="V31" s="104" t="str">
        <f>IFERROR(VLOOKUP($T31&amp;$U31,'【参考】算出区分'!$G$2:$I$68,3,0),"")</f>
        <v/>
      </c>
    </row>
    <row r="32" spans="1:22" s="3" customFormat="1">
      <c r="A32" s="3">
        <f t="shared" si="0"/>
        <v>25</v>
      </c>
      <c r="B32" s="57">
        <f>'〔別紙1〕'!B31</f>
        <v>0</v>
      </c>
      <c r="C32" s="57">
        <f>'〔別紙1〕'!C31</f>
        <v>0</v>
      </c>
      <c r="D32" s="70">
        <f>'〔別紙1〕'!D31</f>
        <v>0</v>
      </c>
      <c r="E32" s="77"/>
      <c r="F32" s="80"/>
      <c r="G32" s="80"/>
      <c r="H32" s="80"/>
      <c r="I32" s="83" t="str">
        <f t="shared" si="1"/>
        <v/>
      </c>
      <c r="J32" s="80"/>
      <c r="K32" s="85" t="str">
        <f>IFERROR(IF(OR(V32="h1",V32="h2",V32="i",V32="j"),VLOOKUP(C32,'補助率・係数'!$B$3:$F$65537,4,0),"_"),"")</f>
        <v>_</v>
      </c>
      <c r="L32" s="80"/>
      <c r="M32" s="85" t="str">
        <f>IFERROR(IF(V32="","",IF(AND(ISNUMBER(K32),K32&lt;&gt;0),VLOOKUP(C32,'補助率・係数'!$B$3:$F$65537,5,FALSE),IF(OR(C32="周産期医療対策事業",C32="ＮＩＣＵ等長期入院児支援事業"),VLOOKUP(E32,'補助率・係数'!$C$3:$D$65537,2,FALSE),VLOOKUP(C32,'補助率・係数'!$B$3:$D$65537,3,FALSE)))),"")</f>
        <v/>
      </c>
      <c r="N32" s="89" t="str">
        <f t="shared" si="2"/>
        <v/>
      </c>
      <c r="O32" s="127"/>
      <c r="P32" s="129"/>
      <c r="Q32" s="89"/>
      <c r="R32" s="131"/>
      <c r="S32" s="135"/>
      <c r="T32" s="26" t="str">
        <f>IFERROR(VLOOKUP($C32,'【参考】算出区分'!$C$2:$E$67,2,0),"")</f>
        <v/>
      </c>
      <c r="U32" s="26"/>
      <c r="V32" s="104" t="str">
        <f>IFERROR(VLOOKUP($T32&amp;$U32,'【参考】算出区分'!$G$2:$I$68,3,0),"")</f>
        <v/>
      </c>
    </row>
    <row r="33" spans="2:22" s="3" customFormat="1" ht="12.75" customHeight="1">
      <c r="B33" s="9" t="s">
        <v>32</v>
      </c>
      <c r="C33" s="121"/>
      <c r="D33" s="124"/>
      <c r="E33" s="124"/>
      <c r="F33" s="13"/>
      <c r="G33" s="13"/>
      <c r="H33" s="13"/>
      <c r="I33" s="13"/>
      <c r="J33" s="13"/>
      <c r="K33" s="13"/>
      <c r="L33" s="13"/>
      <c r="M33" s="19"/>
      <c r="N33" s="13"/>
      <c r="O33" s="13">
        <f>SUM(O8:O32)</f>
        <v>0</v>
      </c>
      <c r="P33" s="13">
        <f>SUM(P8:P32)</f>
        <v>0</v>
      </c>
      <c r="Q33" s="13"/>
      <c r="R33" s="124"/>
      <c r="V33" s="105"/>
    </row>
    <row r="34" spans="2:22" ht="12.75" customHeight="1"/>
    <row r="35" spans="2:22" ht="12.75" customHeight="1">
      <c r="B35" s="1" t="s">
        <v>19</v>
      </c>
    </row>
    <row r="36" spans="2:22" ht="12.75" customHeight="1">
      <c r="B36" s="1" t="s">
        <v>271</v>
      </c>
    </row>
    <row r="37" spans="2:22" ht="12.75" customHeight="1">
      <c r="B37" s="1" t="s">
        <v>482</v>
      </c>
    </row>
    <row r="38" spans="2:22" ht="12.75" customHeight="1"/>
    <row r="39" spans="2:22" ht="12.75" customHeight="1"/>
    <row r="40" spans="2:22" ht="12.75" customHeight="1"/>
    <row r="41" spans="2:22" ht="12.75" customHeight="1">
      <c r="B41" s="118" t="s">
        <v>112</v>
      </c>
      <c r="C41" s="122"/>
      <c r="D41" s="71"/>
      <c r="E41" s="71"/>
      <c r="F41" s="71"/>
      <c r="G41" s="71"/>
      <c r="H41" s="71"/>
      <c r="I41" s="71"/>
      <c r="J41" s="71"/>
      <c r="K41" s="71"/>
      <c r="L41" s="71"/>
      <c r="M41" s="71"/>
      <c r="N41" s="71">
        <f t="shared" ref="N41:N47" si="3">SUMIFS(N$8:N$32,B$8:B$32,B41)</f>
        <v>0</v>
      </c>
      <c r="O41" s="71"/>
      <c r="P41" s="71">
        <f t="shared" ref="P41:Q47" si="4">SUMIFS(P$8:P$32,D$8:D$32,D41)</f>
        <v>0</v>
      </c>
      <c r="Q41" s="71">
        <f t="shared" si="4"/>
        <v>0</v>
      </c>
      <c r="R41" s="71"/>
      <c r="S41" s="136"/>
    </row>
    <row r="42" spans="2:22" ht="12.75" customHeight="1">
      <c r="B42" s="118" t="s">
        <v>113</v>
      </c>
      <c r="C42" s="122"/>
      <c r="D42" s="71"/>
      <c r="E42" s="71"/>
      <c r="F42" s="71"/>
      <c r="G42" s="71"/>
      <c r="H42" s="71"/>
      <c r="I42" s="71"/>
      <c r="J42" s="71"/>
      <c r="K42" s="71"/>
      <c r="L42" s="71"/>
      <c r="M42" s="71"/>
      <c r="N42" s="71">
        <f t="shared" si="3"/>
        <v>0</v>
      </c>
      <c r="O42" s="71"/>
      <c r="P42" s="71">
        <f t="shared" si="4"/>
        <v>0</v>
      </c>
      <c r="Q42" s="71">
        <f t="shared" si="4"/>
        <v>0</v>
      </c>
      <c r="R42" s="71"/>
      <c r="S42" s="136"/>
    </row>
    <row r="43" spans="2:22" ht="12.75" customHeight="1">
      <c r="B43" s="118" t="s">
        <v>41</v>
      </c>
      <c r="C43" s="122"/>
      <c r="D43" s="71"/>
      <c r="E43" s="71"/>
      <c r="F43" s="71"/>
      <c r="G43" s="71"/>
      <c r="H43" s="71"/>
      <c r="I43" s="71"/>
      <c r="J43" s="71"/>
      <c r="K43" s="71"/>
      <c r="L43" s="71"/>
      <c r="M43" s="71"/>
      <c r="N43" s="71">
        <f t="shared" si="3"/>
        <v>0</v>
      </c>
      <c r="O43" s="71"/>
      <c r="P43" s="71">
        <f t="shared" si="4"/>
        <v>0</v>
      </c>
      <c r="Q43" s="71">
        <f t="shared" si="4"/>
        <v>0</v>
      </c>
      <c r="R43" s="71"/>
      <c r="S43" s="136"/>
    </row>
    <row r="44" spans="2:22" ht="12.75" customHeight="1">
      <c r="B44" s="118" t="s">
        <v>114</v>
      </c>
      <c r="C44" s="122"/>
      <c r="D44" s="71"/>
      <c r="E44" s="71"/>
      <c r="F44" s="71"/>
      <c r="G44" s="71"/>
      <c r="H44" s="71"/>
      <c r="I44" s="71"/>
      <c r="J44" s="71"/>
      <c r="K44" s="71"/>
      <c r="L44" s="71"/>
      <c r="M44" s="71"/>
      <c r="N44" s="71">
        <f t="shared" si="3"/>
        <v>0</v>
      </c>
      <c r="O44" s="71"/>
      <c r="P44" s="71">
        <f t="shared" si="4"/>
        <v>0</v>
      </c>
      <c r="Q44" s="71">
        <f t="shared" si="4"/>
        <v>0</v>
      </c>
      <c r="R44" s="71"/>
      <c r="S44" s="136"/>
    </row>
    <row r="45" spans="2:22" ht="12.75" customHeight="1">
      <c r="B45" s="118" t="s">
        <v>115</v>
      </c>
      <c r="C45" s="122"/>
      <c r="D45" s="71"/>
      <c r="E45" s="71"/>
      <c r="F45" s="71"/>
      <c r="G45" s="71"/>
      <c r="H45" s="71"/>
      <c r="I45" s="71"/>
      <c r="J45" s="71"/>
      <c r="K45" s="71"/>
      <c r="L45" s="71"/>
      <c r="M45" s="71"/>
      <c r="N45" s="71">
        <f t="shared" si="3"/>
        <v>0</v>
      </c>
      <c r="O45" s="71"/>
      <c r="P45" s="71">
        <f t="shared" si="4"/>
        <v>0</v>
      </c>
      <c r="Q45" s="71">
        <f t="shared" si="4"/>
        <v>0</v>
      </c>
      <c r="R45" s="71"/>
      <c r="S45" s="136"/>
    </row>
    <row r="46" spans="2:22" ht="12.75" customHeight="1">
      <c r="B46" s="118" t="s">
        <v>89</v>
      </c>
      <c r="C46" s="122"/>
      <c r="D46" s="71"/>
      <c r="E46" s="71"/>
      <c r="F46" s="71"/>
      <c r="G46" s="71"/>
      <c r="H46" s="71"/>
      <c r="I46" s="71"/>
      <c r="J46" s="71"/>
      <c r="K46" s="71"/>
      <c r="L46" s="71"/>
      <c r="M46" s="71"/>
      <c r="N46" s="71">
        <f t="shared" si="3"/>
        <v>0</v>
      </c>
      <c r="O46" s="71"/>
      <c r="P46" s="71">
        <f t="shared" si="4"/>
        <v>0</v>
      </c>
      <c r="Q46" s="71">
        <f t="shared" si="4"/>
        <v>0</v>
      </c>
      <c r="R46" s="71"/>
      <c r="S46" s="136"/>
    </row>
    <row r="47" spans="2:22" ht="12.75" customHeight="1">
      <c r="B47" s="119" t="s">
        <v>101</v>
      </c>
      <c r="C47" s="123"/>
      <c r="D47" s="72"/>
      <c r="E47" s="72"/>
      <c r="F47" s="72"/>
      <c r="G47" s="72"/>
      <c r="H47" s="72"/>
      <c r="I47" s="72"/>
      <c r="J47" s="72"/>
      <c r="K47" s="72"/>
      <c r="L47" s="72"/>
      <c r="M47" s="72"/>
      <c r="N47" s="72">
        <f t="shared" si="3"/>
        <v>0</v>
      </c>
      <c r="O47" s="72"/>
      <c r="P47" s="72">
        <f t="shared" si="4"/>
        <v>0</v>
      </c>
      <c r="Q47" s="72">
        <f t="shared" si="4"/>
        <v>0</v>
      </c>
      <c r="R47" s="72"/>
      <c r="S47" s="136"/>
    </row>
    <row r="48" spans="2:22" ht="12.75" customHeight="1">
      <c r="B48" s="60" t="s">
        <v>172</v>
      </c>
      <c r="C48" s="65"/>
      <c r="D48" s="73"/>
      <c r="E48" s="73"/>
      <c r="F48" s="73"/>
      <c r="G48" s="73"/>
      <c r="H48" s="73"/>
      <c r="I48" s="73"/>
      <c r="J48" s="73"/>
      <c r="K48" s="73"/>
      <c r="L48" s="73"/>
      <c r="M48" s="73"/>
      <c r="N48" s="73">
        <f>SUMIFS(N$8:N$32,$B$8:$B$32,$B48)</f>
        <v>0</v>
      </c>
      <c r="O48" s="73"/>
      <c r="P48" s="73">
        <f>SUMIFS(P$8:P$32,$B$8:$B$32,$B48)</f>
        <v>0</v>
      </c>
      <c r="Q48" s="73">
        <f>SUMIFS(Q$8:Q$32,$B$8:$B$32,$B48)</f>
        <v>0</v>
      </c>
      <c r="R48" s="73"/>
      <c r="S48" s="136"/>
    </row>
    <row r="49" spans="2:19" ht="12.75" customHeight="1">
      <c r="B49" s="120" t="s">
        <v>32</v>
      </c>
      <c r="C49" s="100"/>
      <c r="D49" s="74"/>
      <c r="E49" s="74"/>
      <c r="F49" s="74"/>
      <c r="G49" s="74"/>
      <c r="H49" s="74"/>
      <c r="I49" s="74"/>
      <c r="J49" s="74"/>
      <c r="K49" s="74"/>
      <c r="L49" s="74"/>
      <c r="M49" s="74"/>
      <c r="N49" s="74">
        <f>SUM(N41:N48)</f>
        <v>0</v>
      </c>
      <c r="O49" s="74"/>
      <c r="P49" s="74">
        <f>SUM(P41:P48)</f>
        <v>0</v>
      </c>
      <c r="Q49" s="74">
        <f>SUM(Q41:Q48)</f>
        <v>0</v>
      </c>
      <c r="R49" s="74"/>
      <c r="S49" s="136"/>
    </row>
  </sheetData>
  <mergeCells count="1">
    <mergeCell ref="O3:R3"/>
  </mergeCells>
  <phoneticPr fontId="2"/>
  <dataValidations count="2">
    <dataValidation type="list" allowBlank="1" showDropDown="0" showInputMessage="1" showErrorMessage="1" sqref="E8:E32">
      <formula1>INDIRECT(C8)</formula1>
    </dataValidation>
    <dataValidation type="list" allowBlank="1" showDropDown="0"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3" fitToWidth="1" fitToHeight="1" orientation="landscape" usePrinterDefaults="1" blackAndWhite="1" r:id="rId1"/>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7030A0"/>
    <pageSetUpPr fitToPage="1"/>
  </sheetPr>
  <dimension ref="A1:I35"/>
  <sheetViews>
    <sheetView view="pageBreakPreview" zoomScale="75" zoomScaleSheetLayoutView="75" workbookViewId="0">
      <selection activeCell="L28" sqref="L28"/>
    </sheetView>
  </sheetViews>
  <sheetFormatPr defaultColWidth="9" defaultRowHeight="18" customHeight="1"/>
  <cols>
    <col min="1" max="16384" width="9" style="106"/>
  </cols>
  <sheetData>
    <row r="1" spans="1:9" ht="18" customHeight="1">
      <c r="A1" s="106" t="s">
        <v>153</v>
      </c>
    </row>
    <row r="3" spans="1:9" ht="18" customHeight="1">
      <c r="H3" s="116"/>
      <c r="I3" s="113" t="s">
        <v>25</v>
      </c>
    </row>
    <row r="4" spans="1:9" ht="18" customHeight="1">
      <c r="H4" s="116"/>
      <c r="I4" s="113" t="s">
        <v>28</v>
      </c>
    </row>
    <row r="7" spans="1:9" ht="18" customHeight="1">
      <c r="A7" s="106" t="s">
        <v>14</v>
      </c>
    </row>
    <row r="11" spans="1:9" ht="18" customHeight="1">
      <c r="F11" s="113" t="s">
        <v>206</v>
      </c>
      <c r="G11" s="113"/>
      <c r="H11" s="113"/>
      <c r="I11" s="106" t="s">
        <v>282</v>
      </c>
    </row>
    <row r="15" spans="1:9" ht="18" customHeight="1">
      <c r="A15" s="137" t="s">
        <v>10</v>
      </c>
      <c r="B15" s="137"/>
      <c r="C15" s="137"/>
      <c r="D15" s="137"/>
      <c r="E15" s="137"/>
      <c r="F15" s="137"/>
      <c r="G15" s="137"/>
      <c r="H15" s="137"/>
      <c r="I15" s="137"/>
    </row>
    <row r="18" spans="1:9" ht="18" customHeight="1">
      <c r="A18" s="108" t="s">
        <v>163</v>
      </c>
      <c r="B18" s="108"/>
      <c r="C18" s="108"/>
      <c r="D18" s="108"/>
      <c r="E18" s="108"/>
      <c r="F18" s="108"/>
      <c r="G18" s="108"/>
      <c r="H18" s="108"/>
      <c r="I18" s="108"/>
    </row>
    <row r="19" spans="1:9" ht="18" customHeight="1">
      <c r="A19" s="108"/>
      <c r="B19" s="108"/>
      <c r="C19" s="108"/>
      <c r="D19" s="108"/>
      <c r="E19" s="108"/>
      <c r="F19" s="108"/>
      <c r="G19" s="108"/>
      <c r="H19" s="108"/>
      <c r="I19" s="108"/>
    </row>
    <row r="20" spans="1:9" ht="18" customHeight="1">
      <c r="A20" s="108"/>
      <c r="B20" s="108"/>
      <c r="C20" s="108"/>
      <c r="D20" s="108"/>
      <c r="E20" s="108"/>
      <c r="F20" s="108"/>
      <c r="G20" s="108"/>
      <c r="H20" s="108"/>
      <c r="I20" s="108"/>
    </row>
    <row r="22" spans="1:9" ht="18" customHeight="1">
      <c r="A22" s="137" t="s">
        <v>45</v>
      </c>
      <c r="B22" s="137"/>
      <c r="C22" s="137"/>
      <c r="D22" s="137"/>
      <c r="E22" s="137"/>
      <c r="F22" s="137"/>
      <c r="G22" s="137"/>
      <c r="H22" s="137"/>
      <c r="I22" s="137"/>
    </row>
    <row r="24" spans="1:9" ht="18" customHeight="1">
      <c r="A24" s="106" t="s">
        <v>34</v>
      </c>
    </row>
    <row r="26" spans="1:9" ht="18" customHeight="1">
      <c r="A26" s="109" t="s">
        <v>229</v>
      </c>
      <c r="B26" s="109"/>
      <c r="C26" s="109"/>
      <c r="D26" s="109"/>
      <c r="E26" s="109"/>
      <c r="F26" s="109"/>
      <c r="G26" s="109"/>
      <c r="H26" s="109"/>
      <c r="I26" s="109"/>
    </row>
    <row r="27" spans="1:9" ht="18" customHeight="1">
      <c r="A27" s="109"/>
      <c r="B27" s="109"/>
      <c r="C27" s="109"/>
      <c r="D27" s="109"/>
      <c r="E27" s="109"/>
      <c r="F27" s="109"/>
      <c r="G27" s="109"/>
      <c r="H27" s="109"/>
      <c r="I27" s="109"/>
    </row>
    <row r="28" spans="1:9" ht="18" customHeight="1">
      <c r="G28" s="138" t="s">
        <v>20</v>
      </c>
      <c r="H28" s="138"/>
      <c r="I28" s="138"/>
    </row>
    <row r="30" spans="1:9" ht="18" customHeight="1">
      <c r="A30" s="109" t="s">
        <v>233</v>
      </c>
      <c r="B30" s="109"/>
      <c r="C30" s="109"/>
      <c r="D30" s="109"/>
      <c r="E30" s="109"/>
      <c r="F30" s="109"/>
      <c r="G30" s="109"/>
      <c r="H30" s="109"/>
      <c r="I30" s="109"/>
    </row>
    <row r="31" spans="1:9" ht="18" customHeight="1">
      <c r="A31" s="109"/>
      <c r="B31" s="109"/>
      <c r="C31" s="109"/>
      <c r="D31" s="109"/>
      <c r="E31" s="109"/>
      <c r="F31" s="109"/>
      <c r="G31" s="109"/>
      <c r="H31" s="109"/>
      <c r="I31" s="109"/>
    </row>
    <row r="32" spans="1:9" ht="18" customHeight="1">
      <c r="G32" s="138" t="s">
        <v>20</v>
      </c>
      <c r="H32" s="138"/>
      <c r="I32" s="138"/>
    </row>
    <row r="34" spans="1:9" ht="27" customHeight="1">
      <c r="A34" s="109" t="s">
        <v>223</v>
      </c>
      <c r="B34" s="109"/>
      <c r="C34" s="109"/>
      <c r="D34" s="109"/>
      <c r="E34" s="109"/>
      <c r="F34" s="109"/>
      <c r="G34" s="109"/>
      <c r="H34" s="109"/>
      <c r="I34" s="109"/>
    </row>
    <row r="35" spans="1:9" ht="27" customHeight="1">
      <c r="A35" s="109"/>
      <c r="B35" s="109"/>
      <c r="C35" s="109"/>
      <c r="D35" s="109"/>
      <c r="E35" s="109"/>
      <c r="F35" s="109"/>
      <c r="G35" s="109"/>
      <c r="H35" s="109"/>
      <c r="I35" s="109"/>
    </row>
  </sheetData>
  <mergeCells count="7">
    <mergeCell ref="F11:H11"/>
    <mergeCell ref="G28:I28"/>
    <mergeCell ref="G32:I32"/>
    <mergeCell ref="A18:I20"/>
    <mergeCell ref="A26:I27"/>
    <mergeCell ref="A30:I31"/>
    <mergeCell ref="A34:I35"/>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7030A0"/>
    <pageSetUpPr fitToPage="1"/>
  </sheetPr>
  <dimension ref="A1:I33"/>
  <sheetViews>
    <sheetView view="pageBreakPreview" zoomScale="75" zoomScaleSheetLayoutView="75" workbookViewId="0">
      <selection activeCell="L28" sqref="L28"/>
    </sheetView>
  </sheetViews>
  <sheetFormatPr defaultColWidth="9" defaultRowHeight="18" customHeight="1"/>
  <cols>
    <col min="1" max="16384" width="9" style="106"/>
  </cols>
  <sheetData>
    <row r="1" spans="1:9" ht="18" customHeight="1">
      <c r="A1" s="106" t="s">
        <v>8</v>
      </c>
    </row>
    <row r="3" spans="1:9" ht="18" customHeight="1">
      <c r="H3" s="116"/>
      <c r="I3" s="113" t="s">
        <v>25</v>
      </c>
    </row>
    <row r="4" spans="1:9" ht="18" customHeight="1">
      <c r="H4" s="116"/>
      <c r="I4" s="113" t="s">
        <v>28</v>
      </c>
    </row>
    <row r="6" spans="1:9" ht="18" customHeight="1">
      <c r="A6" s="106" t="s">
        <v>49</v>
      </c>
      <c r="B6" s="115"/>
    </row>
    <row r="7" spans="1:9" ht="18" customHeight="1">
      <c r="A7" s="139" t="s">
        <v>107</v>
      </c>
      <c r="B7" s="139"/>
      <c r="C7" s="139"/>
      <c r="D7" s="112" t="s">
        <v>70</v>
      </c>
    </row>
    <row r="8" spans="1:9" ht="18" customHeight="1">
      <c r="A8" s="106" t="s">
        <v>98</v>
      </c>
      <c r="B8" s="115"/>
    </row>
    <row r="10" spans="1:9" ht="18" customHeight="1">
      <c r="F10" s="113" t="s">
        <v>283</v>
      </c>
      <c r="G10" s="113"/>
      <c r="H10" s="113"/>
      <c r="I10" s="106" t="s">
        <v>282</v>
      </c>
    </row>
    <row r="14" spans="1:9" ht="18" customHeight="1">
      <c r="A14" s="137" t="s">
        <v>10</v>
      </c>
      <c r="B14" s="137"/>
      <c r="C14" s="137"/>
      <c r="D14" s="137"/>
      <c r="E14" s="137"/>
      <c r="F14" s="137"/>
      <c r="G14" s="137"/>
      <c r="H14" s="137"/>
      <c r="I14" s="137"/>
    </row>
    <row r="17" spans="1:9" ht="18" customHeight="1">
      <c r="A17" s="108" t="s">
        <v>217</v>
      </c>
      <c r="B17" s="108"/>
      <c r="C17" s="108"/>
      <c r="D17" s="108"/>
      <c r="E17" s="108"/>
      <c r="F17" s="108"/>
      <c r="G17" s="108"/>
      <c r="H17" s="108"/>
      <c r="I17" s="108"/>
    </row>
    <row r="18" spans="1:9" ht="18" customHeight="1">
      <c r="A18" s="108"/>
      <c r="B18" s="108"/>
      <c r="C18" s="108"/>
      <c r="D18" s="108"/>
      <c r="E18" s="108"/>
      <c r="F18" s="108"/>
      <c r="G18" s="108"/>
      <c r="H18" s="108"/>
      <c r="I18" s="108"/>
    </row>
    <row r="20" spans="1:9" ht="18" customHeight="1">
      <c r="A20" s="137" t="s">
        <v>45</v>
      </c>
      <c r="B20" s="137"/>
      <c r="C20" s="137"/>
      <c r="D20" s="137"/>
      <c r="E20" s="137"/>
      <c r="F20" s="137"/>
      <c r="G20" s="137"/>
      <c r="H20" s="137"/>
      <c r="I20" s="137"/>
    </row>
    <row r="22" spans="1:9" ht="18" customHeight="1">
      <c r="A22" s="106" t="s">
        <v>34</v>
      </c>
    </row>
    <row r="24" spans="1:9" ht="18" customHeight="1">
      <c r="A24" s="109" t="s">
        <v>229</v>
      </c>
      <c r="B24" s="109"/>
      <c r="C24" s="109"/>
      <c r="D24" s="109"/>
      <c r="E24" s="109"/>
      <c r="F24" s="109"/>
      <c r="G24" s="109"/>
      <c r="H24" s="109"/>
      <c r="I24" s="109"/>
    </row>
    <row r="25" spans="1:9" ht="18" customHeight="1">
      <c r="A25" s="109"/>
      <c r="B25" s="109"/>
      <c r="C25" s="109"/>
      <c r="D25" s="109"/>
      <c r="E25" s="109"/>
      <c r="F25" s="109"/>
      <c r="G25" s="109"/>
      <c r="H25" s="109"/>
      <c r="I25" s="109"/>
    </row>
    <row r="26" spans="1:9" ht="18" customHeight="1">
      <c r="A26" s="140"/>
      <c r="B26" s="140"/>
      <c r="C26" s="140"/>
      <c r="D26" s="140"/>
      <c r="E26" s="140"/>
      <c r="F26" s="140"/>
      <c r="G26" s="138" t="s">
        <v>20</v>
      </c>
      <c r="H26" s="138"/>
      <c r="I26" s="138"/>
    </row>
    <row r="27" spans="1:9" ht="18" customHeight="1">
      <c r="A27" s="140"/>
      <c r="B27" s="140"/>
      <c r="C27" s="140"/>
      <c r="D27" s="140"/>
      <c r="E27" s="140"/>
      <c r="F27" s="140"/>
      <c r="G27" s="140"/>
      <c r="H27" s="140"/>
      <c r="I27" s="142"/>
    </row>
    <row r="28" spans="1:9" ht="18" customHeight="1">
      <c r="A28" s="141" t="s">
        <v>232</v>
      </c>
      <c r="B28" s="141"/>
      <c r="C28" s="141"/>
      <c r="D28" s="141"/>
      <c r="E28" s="141"/>
      <c r="F28" s="141"/>
      <c r="G28" s="141"/>
      <c r="H28" s="141"/>
      <c r="I28" s="141"/>
    </row>
    <row r="29" spans="1:9" ht="18" customHeight="1">
      <c r="A29" s="141"/>
      <c r="B29" s="141"/>
      <c r="C29" s="141"/>
      <c r="D29" s="141"/>
      <c r="E29" s="141"/>
      <c r="F29" s="141"/>
      <c r="G29" s="141"/>
      <c r="H29" s="141"/>
      <c r="I29" s="141"/>
    </row>
    <row r="30" spans="1:9" ht="18" customHeight="1">
      <c r="A30" s="140"/>
      <c r="B30" s="140"/>
      <c r="C30" s="140"/>
      <c r="D30" s="140"/>
      <c r="E30" s="140"/>
      <c r="F30" s="140"/>
      <c r="G30" s="138" t="s">
        <v>20</v>
      </c>
      <c r="H30" s="138"/>
      <c r="I30" s="138"/>
    </row>
    <row r="32" spans="1:9" ht="27" customHeight="1">
      <c r="A32" s="109" t="s">
        <v>223</v>
      </c>
      <c r="B32" s="109"/>
      <c r="C32" s="109"/>
      <c r="D32" s="109"/>
      <c r="E32" s="109"/>
      <c r="F32" s="109"/>
      <c r="G32" s="109"/>
      <c r="H32" s="109"/>
      <c r="I32" s="109"/>
    </row>
    <row r="33" spans="1:9" ht="27" customHeight="1">
      <c r="A33" s="109"/>
      <c r="B33" s="109"/>
      <c r="C33" s="109"/>
      <c r="D33" s="109"/>
      <c r="E33" s="109"/>
      <c r="F33" s="109"/>
      <c r="G33" s="109"/>
      <c r="H33" s="109"/>
      <c r="I33" s="109"/>
    </row>
  </sheetData>
  <mergeCells count="8">
    <mergeCell ref="A7:C7"/>
    <mergeCell ref="F10:H10"/>
    <mergeCell ref="G26:I26"/>
    <mergeCell ref="G30:I30"/>
    <mergeCell ref="A17:I18"/>
    <mergeCell ref="A24:I25"/>
    <mergeCell ref="A28:I29"/>
    <mergeCell ref="A32:I33"/>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theme="0" tint="-0.5"/>
    <pageSetUpPr fitToPage="1"/>
  </sheetPr>
  <dimension ref="A1:N26"/>
  <sheetViews>
    <sheetView view="pageBreakPreview" zoomScale="70" zoomScaleSheetLayoutView="70" workbookViewId="0">
      <selection activeCell="L28" sqref="L28"/>
    </sheetView>
  </sheetViews>
  <sheetFormatPr defaultColWidth="12.625" defaultRowHeight="24" customHeight="1"/>
  <cols>
    <col min="1" max="1" width="3.125" style="143" customWidth="1"/>
    <col min="2" max="2" width="32.75" style="143" bestFit="1" customWidth="1"/>
    <col min="3" max="3" width="15.625" style="143" customWidth="1"/>
    <col min="4" max="16384" width="12.625" style="143"/>
  </cols>
  <sheetData>
    <row r="1" spans="1:14" ht="24" customHeight="1">
      <c r="B1" s="143" t="s">
        <v>221</v>
      </c>
    </row>
    <row r="2" spans="1:14" ht="24" customHeight="1">
      <c r="B2" s="144" t="s">
        <v>237</v>
      </c>
      <c r="C2" s="144"/>
      <c r="D2" s="144"/>
      <c r="E2" s="144"/>
      <c r="F2" s="144"/>
      <c r="G2" s="144"/>
      <c r="H2" s="144"/>
      <c r="I2" s="144"/>
      <c r="J2" s="144"/>
      <c r="K2" s="144"/>
      <c r="L2" s="144"/>
      <c r="M2" s="144"/>
      <c r="N2" s="144"/>
    </row>
    <row r="3" spans="1:14" ht="24" customHeight="1">
      <c r="B3" s="143" t="s">
        <v>279</v>
      </c>
      <c r="F3" s="164"/>
      <c r="G3" s="164"/>
      <c r="L3" s="167" t="s">
        <v>268</v>
      </c>
      <c r="M3" s="167"/>
      <c r="N3" s="167"/>
    </row>
    <row r="4" spans="1:14" ht="7.5" customHeight="1"/>
    <row r="5" spans="1:14" ht="24" customHeight="1">
      <c r="B5" s="145" t="s">
        <v>103</v>
      </c>
      <c r="C5" s="149"/>
      <c r="D5" s="145" t="s">
        <v>22</v>
      </c>
      <c r="E5" s="163"/>
      <c r="F5" s="163"/>
      <c r="G5" s="163"/>
      <c r="H5" s="163"/>
      <c r="I5" s="163"/>
      <c r="J5" s="163"/>
      <c r="K5" s="163"/>
      <c r="L5" s="163"/>
      <c r="M5" s="149"/>
      <c r="N5" s="168"/>
    </row>
    <row r="6" spans="1:14" ht="24" customHeight="1">
      <c r="B6" s="146"/>
      <c r="C6" s="150"/>
      <c r="D6" s="145" t="s">
        <v>285</v>
      </c>
      <c r="E6" s="163"/>
      <c r="F6" s="149"/>
      <c r="G6" s="145" t="s">
        <v>286</v>
      </c>
      <c r="H6" s="163"/>
      <c r="I6" s="163"/>
      <c r="J6" s="163"/>
      <c r="K6" s="163"/>
      <c r="L6" s="163"/>
      <c r="M6" s="149"/>
      <c r="N6" s="150"/>
    </row>
    <row r="7" spans="1:14" ht="24" customHeight="1">
      <c r="B7" s="147" t="s">
        <v>238</v>
      </c>
      <c r="C7" s="151" t="s">
        <v>102</v>
      </c>
      <c r="D7" s="157"/>
      <c r="E7" s="157"/>
      <c r="F7" s="151"/>
      <c r="G7" s="157"/>
      <c r="H7" s="165" t="s">
        <v>99</v>
      </c>
      <c r="I7" s="166"/>
      <c r="J7" s="165" t="s">
        <v>13</v>
      </c>
      <c r="K7" s="166"/>
      <c r="L7" s="165" t="s">
        <v>96</v>
      </c>
      <c r="M7" s="166"/>
      <c r="N7" s="151" t="s">
        <v>38</v>
      </c>
    </row>
    <row r="8" spans="1:14" ht="24" customHeight="1">
      <c r="B8" s="146"/>
      <c r="C8" s="151" t="s">
        <v>92</v>
      </c>
      <c r="D8" s="147" t="s">
        <v>86</v>
      </c>
      <c r="E8" s="147" t="s">
        <v>91</v>
      </c>
      <c r="F8" s="151" t="s">
        <v>7</v>
      </c>
      <c r="G8" s="147" t="s">
        <v>86</v>
      </c>
      <c r="H8" s="147"/>
      <c r="I8" s="157" t="s">
        <v>84</v>
      </c>
      <c r="J8" s="147"/>
      <c r="K8" s="157" t="s">
        <v>84</v>
      </c>
      <c r="L8" s="147"/>
      <c r="M8" s="157" t="s">
        <v>84</v>
      </c>
      <c r="N8" s="150"/>
    </row>
    <row r="9" spans="1:14" ht="24" customHeight="1">
      <c r="B9" s="148"/>
      <c r="C9" s="152"/>
      <c r="D9" s="158"/>
      <c r="E9" s="158"/>
      <c r="F9" s="152"/>
      <c r="G9" s="158"/>
      <c r="H9" s="158"/>
      <c r="I9" s="158" t="s">
        <v>54</v>
      </c>
      <c r="J9" s="158"/>
      <c r="K9" s="158" t="s">
        <v>54</v>
      </c>
      <c r="L9" s="158"/>
      <c r="M9" s="158" t="s">
        <v>54</v>
      </c>
      <c r="N9" s="169"/>
    </row>
    <row r="10" spans="1:14" ht="20.100000000000001" customHeight="1">
      <c r="B10" s="146"/>
      <c r="C10" s="153" t="s">
        <v>11</v>
      </c>
      <c r="D10" s="159"/>
      <c r="E10" s="159" t="s">
        <v>11</v>
      </c>
      <c r="F10" s="153" t="s">
        <v>11</v>
      </c>
      <c r="G10" s="159"/>
      <c r="H10" s="159" t="s">
        <v>11</v>
      </c>
      <c r="I10" s="159" t="s">
        <v>11</v>
      </c>
      <c r="J10" s="159" t="s">
        <v>11</v>
      </c>
      <c r="K10" s="159" t="s">
        <v>11</v>
      </c>
      <c r="L10" s="159" t="s">
        <v>11</v>
      </c>
      <c r="M10" s="153" t="s">
        <v>11</v>
      </c>
      <c r="N10" s="153"/>
    </row>
    <row r="11" spans="1:14" ht="24" customHeight="1">
      <c r="B11" s="146" t="s">
        <v>81</v>
      </c>
      <c r="C11" s="154"/>
      <c r="D11" s="160"/>
      <c r="E11" s="160"/>
      <c r="F11" s="154"/>
      <c r="G11" s="160"/>
      <c r="H11" s="160"/>
      <c r="I11" s="160"/>
      <c r="J11" s="160"/>
      <c r="K11" s="160"/>
      <c r="L11" s="160"/>
      <c r="M11" s="154"/>
      <c r="N11" s="150"/>
    </row>
    <row r="12" spans="1:14" ht="24" customHeight="1">
      <c r="B12" s="146"/>
      <c r="C12" s="154"/>
      <c r="D12" s="160"/>
      <c r="E12" s="160"/>
      <c r="F12" s="154"/>
      <c r="G12" s="160"/>
      <c r="H12" s="160"/>
      <c r="I12" s="160"/>
      <c r="J12" s="160"/>
      <c r="K12" s="160"/>
      <c r="L12" s="160"/>
      <c r="M12" s="154"/>
      <c r="N12" s="150"/>
    </row>
    <row r="13" spans="1:14" ht="24" customHeight="1">
      <c r="B13" s="146" t="s">
        <v>71</v>
      </c>
      <c r="C13" s="155"/>
      <c r="D13" s="161"/>
      <c r="E13" s="161"/>
      <c r="F13" s="155"/>
      <c r="G13" s="161"/>
      <c r="H13" s="161"/>
      <c r="I13" s="161"/>
      <c r="J13" s="161"/>
      <c r="K13" s="161"/>
      <c r="L13" s="161"/>
      <c r="M13" s="155"/>
      <c r="N13" s="150"/>
    </row>
    <row r="14" spans="1:14" ht="24" customHeight="1">
      <c r="B14" s="146" t="s">
        <v>80</v>
      </c>
      <c r="C14" s="155"/>
      <c r="D14" s="161"/>
      <c r="E14" s="161"/>
      <c r="F14" s="155"/>
      <c r="G14" s="161"/>
      <c r="H14" s="161"/>
      <c r="I14" s="161"/>
      <c r="J14" s="161"/>
      <c r="K14" s="161"/>
      <c r="L14" s="161"/>
      <c r="M14" s="155"/>
      <c r="N14" s="150"/>
    </row>
    <row r="15" spans="1:14" ht="24" customHeight="1">
      <c r="B15" s="146"/>
      <c r="C15" s="155"/>
      <c r="D15" s="161"/>
      <c r="E15" s="161"/>
      <c r="F15" s="155"/>
      <c r="G15" s="161"/>
      <c r="H15" s="161"/>
      <c r="I15" s="161"/>
      <c r="J15" s="161"/>
      <c r="K15" s="161"/>
      <c r="L15" s="161"/>
      <c r="M15" s="155"/>
      <c r="N15" s="150"/>
    </row>
    <row r="16" spans="1:14" ht="24" customHeight="1">
      <c r="A16" s="106"/>
      <c r="B16" s="146"/>
      <c r="C16" s="155"/>
      <c r="D16" s="161"/>
      <c r="E16" s="161"/>
      <c r="F16" s="155"/>
      <c r="G16" s="161"/>
      <c r="H16" s="161"/>
      <c r="I16" s="161"/>
      <c r="J16" s="161"/>
      <c r="K16" s="161"/>
      <c r="L16" s="161"/>
      <c r="M16" s="155"/>
      <c r="N16" s="150"/>
    </row>
    <row r="17" spans="2:14" ht="24" customHeight="1">
      <c r="B17" s="148"/>
      <c r="C17" s="156"/>
      <c r="D17" s="162"/>
      <c r="E17" s="162"/>
      <c r="F17" s="156"/>
      <c r="G17" s="162"/>
      <c r="H17" s="162"/>
      <c r="I17" s="162"/>
      <c r="J17" s="162"/>
      <c r="K17" s="162"/>
      <c r="L17" s="162"/>
      <c r="M17" s="156"/>
      <c r="N17" s="169"/>
    </row>
    <row r="19" spans="2:14" ht="20.100000000000001" customHeight="1">
      <c r="B19" s="143" t="s">
        <v>187</v>
      </c>
    </row>
    <row r="20" spans="2:14" ht="20.100000000000001" customHeight="1">
      <c r="B20" s="143" t="s">
        <v>140</v>
      </c>
    </row>
    <row r="21" spans="2:14" ht="20.100000000000001" customHeight="1">
      <c r="B21" s="143" t="s">
        <v>69</v>
      </c>
    </row>
    <row r="22" spans="2:14" ht="20.100000000000001" customHeight="1">
      <c r="B22" s="143" t="s">
        <v>288</v>
      </c>
    </row>
    <row r="23" spans="2:14" ht="20.100000000000001" customHeight="1">
      <c r="B23" s="143" t="s">
        <v>291</v>
      </c>
    </row>
    <row r="24" spans="2:14" ht="20.100000000000001" customHeight="1">
      <c r="B24" s="143" t="s">
        <v>294</v>
      </c>
    </row>
    <row r="25" spans="2:14" ht="20.100000000000001" customHeight="1">
      <c r="B25" s="143" t="s">
        <v>295</v>
      </c>
    </row>
    <row r="26" spans="2:14" ht="20.100000000000001" customHeight="1">
      <c r="B26" s="143" t="s">
        <v>297</v>
      </c>
    </row>
  </sheetData>
  <mergeCells count="9">
    <mergeCell ref="B2:N2"/>
    <mergeCell ref="L3:N3"/>
    <mergeCell ref="B5:C5"/>
    <mergeCell ref="D5:M5"/>
    <mergeCell ref="D6:F6"/>
    <mergeCell ref="G6:M6"/>
    <mergeCell ref="H7:I7"/>
    <mergeCell ref="J7:K7"/>
    <mergeCell ref="L7:M7"/>
  </mergeCells>
  <phoneticPr fontId="2"/>
  <pageMargins left="0.70866141732283472" right="0.70866141732283472" top="0.74803149606299213" bottom="0.74803149606299213" header="0.31496062992125984" footer="0.31496062992125984"/>
  <pageSetup paperSize="9" scale="70" fitToWidth="1" fitToHeight="1" orientation="landscape" usePrinterDefaults="1" blackAndWhite="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1:I73"/>
  <sheetViews>
    <sheetView workbookViewId="0">
      <pane xSplit="1" ySplit="2" topLeftCell="B3" activePane="bottomRight" state="frozen"/>
      <selection pane="topRight"/>
      <selection pane="bottomLeft"/>
      <selection pane="bottomRight" activeCell="L28" sqref="L28"/>
    </sheetView>
  </sheetViews>
  <sheetFormatPr defaultColWidth="9" defaultRowHeight="28.5" customHeight="1"/>
  <cols>
    <col min="1" max="1" width="18.375" style="1" customWidth="1"/>
    <col min="2" max="9" width="26.875" style="1" customWidth="1"/>
    <col min="10" max="16384" width="9" style="1"/>
  </cols>
  <sheetData>
    <row r="1" spans="1:9" s="3" customFormat="1" ht="28.5" customHeight="1">
      <c r="A1" s="171" t="s">
        <v>198</v>
      </c>
    </row>
    <row r="2" spans="1:9" s="3" customFormat="1" ht="28.5" customHeight="1">
      <c r="A2" s="130" t="s">
        <v>76</v>
      </c>
      <c r="B2" s="183" t="s">
        <v>112</v>
      </c>
      <c r="C2" s="186" t="s">
        <v>113</v>
      </c>
      <c r="D2" s="187" t="s">
        <v>41</v>
      </c>
      <c r="E2" s="178" t="s">
        <v>114</v>
      </c>
      <c r="F2" s="179" t="s">
        <v>115</v>
      </c>
      <c r="G2" s="180" t="s">
        <v>89</v>
      </c>
      <c r="H2" s="181" t="s">
        <v>101</v>
      </c>
      <c r="I2" s="182" t="s">
        <v>6</v>
      </c>
    </row>
    <row r="3" spans="1:9" s="3" customFormat="1" ht="28.5" customHeight="1">
      <c r="A3" s="172" t="s">
        <v>109</v>
      </c>
      <c r="B3" s="175" t="s">
        <v>157</v>
      </c>
      <c r="C3" s="176" t="s">
        <v>159</v>
      </c>
      <c r="D3" s="177" t="s">
        <v>48</v>
      </c>
      <c r="E3" s="178" t="s">
        <v>467</v>
      </c>
      <c r="F3" s="179" t="s">
        <v>480</v>
      </c>
      <c r="G3" s="180" t="s">
        <v>260</v>
      </c>
      <c r="H3" s="181" t="s">
        <v>152</v>
      </c>
      <c r="I3" s="182" t="s">
        <v>64</v>
      </c>
    </row>
    <row r="4" spans="1:9" s="3" customFormat="1" ht="28.5" customHeight="1">
      <c r="A4" s="172"/>
      <c r="B4" s="175" t="s">
        <v>161</v>
      </c>
      <c r="C4" s="176" t="s">
        <v>162</v>
      </c>
      <c r="D4" s="177" t="s">
        <v>26</v>
      </c>
      <c r="E4" s="130"/>
      <c r="F4" s="130"/>
      <c r="G4" s="130"/>
      <c r="H4" s="181" t="s">
        <v>182</v>
      </c>
      <c r="I4" s="130"/>
    </row>
    <row r="5" spans="1:9" s="3" customFormat="1" ht="28.5" customHeight="1">
      <c r="A5" s="172"/>
      <c r="B5" s="175" t="s">
        <v>252</v>
      </c>
      <c r="C5" s="176" t="s">
        <v>165</v>
      </c>
      <c r="D5" s="177" t="s">
        <v>483</v>
      </c>
      <c r="E5" s="130"/>
      <c r="F5" s="130"/>
      <c r="G5" s="130"/>
      <c r="H5" s="181" t="s">
        <v>184</v>
      </c>
      <c r="I5" s="130"/>
    </row>
    <row r="6" spans="1:9" s="3" customFormat="1" ht="28.5" customHeight="1">
      <c r="A6" s="172"/>
      <c r="B6" s="175" t="s">
        <v>151</v>
      </c>
      <c r="C6" s="130"/>
      <c r="D6" s="130"/>
      <c r="E6" s="130"/>
      <c r="F6" s="130"/>
      <c r="G6" s="130"/>
      <c r="H6" s="181" t="s">
        <v>130</v>
      </c>
      <c r="I6" s="130"/>
    </row>
    <row r="7" spans="1:9" s="3" customFormat="1" ht="28.5" customHeight="1">
      <c r="A7" s="172"/>
      <c r="B7" s="175" t="s">
        <v>166</v>
      </c>
      <c r="C7" s="130"/>
      <c r="D7" s="130"/>
      <c r="E7" s="130"/>
      <c r="F7" s="130"/>
      <c r="G7" s="130"/>
      <c r="H7" s="181" t="s">
        <v>185</v>
      </c>
      <c r="I7" s="130"/>
    </row>
    <row r="8" spans="1:9" s="3" customFormat="1" ht="28.5" customHeight="1">
      <c r="A8" s="172"/>
      <c r="B8" s="175" t="s">
        <v>253</v>
      </c>
      <c r="C8" s="130"/>
      <c r="D8" s="130"/>
      <c r="E8" s="130"/>
      <c r="F8" s="130"/>
      <c r="G8" s="130"/>
      <c r="H8" s="181" t="s">
        <v>24</v>
      </c>
      <c r="I8" s="130"/>
    </row>
    <row r="9" spans="1:9" s="3" customFormat="1" ht="28.5" customHeight="1">
      <c r="A9" s="172"/>
      <c r="B9" s="175" t="s">
        <v>169</v>
      </c>
      <c r="C9" s="130"/>
      <c r="D9" s="130"/>
      <c r="E9" s="130"/>
      <c r="F9" s="130"/>
      <c r="G9" s="130"/>
      <c r="H9" s="181" t="s">
        <v>189</v>
      </c>
      <c r="I9" s="130"/>
    </row>
    <row r="10" spans="1:9" s="3" customFormat="1" ht="28.5" customHeight="1">
      <c r="A10" s="172"/>
      <c r="B10" s="175" t="s">
        <v>263</v>
      </c>
      <c r="C10" s="130"/>
      <c r="D10" s="130"/>
      <c r="E10" s="130"/>
      <c r="F10" s="130"/>
      <c r="G10" s="130"/>
      <c r="H10" s="181" t="s">
        <v>164</v>
      </c>
      <c r="I10" s="130"/>
    </row>
    <row r="11" spans="1:9" s="3" customFormat="1" ht="36">
      <c r="A11" s="172"/>
      <c r="B11" s="175" t="s">
        <v>0</v>
      </c>
      <c r="C11" s="130"/>
      <c r="D11" s="130"/>
      <c r="E11" s="130"/>
      <c r="F11" s="130"/>
      <c r="G11" s="130"/>
      <c r="H11" s="181" t="s">
        <v>190</v>
      </c>
      <c r="I11" s="130"/>
    </row>
    <row r="12" spans="1:9" s="3" customFormat="1" ht="28.5" customHeight="1">
      <c r="A12" s="172"/>
      <c r="B12" s="175" t="s">
        <v>61</v>
      </c>
      <c r="C12" s="130"/>
      <c r="D12" s="130"/>
      <c r="E12" s="130"/>
      <c r="F12" s="130"/>
      <c r="G12" s="130"/>
      <c r="H12" s="181" t="s">
        <v>191</v>
      </c>
      <c r="I12" s="130"/>
    </row>
    <row r="13" spans="1:9" s="3" customFormat="1" ht="28.5" customHeight="1">
      <c r="A13" s="172"/>
      <c r="B13" s="175" t="s">
        <v>256</v>
      </c>
      <c r="C13" s="130"/>
      <c r="D13" s="130"/>
      <c r="E13" s="130"/>
      <c r="F13" s="130"/>
      <c r="G13" s="130"/>
      <c r="H13" s="181" t="s">
        <v>53</v>
      </c>
      <c r="I13" s="130"/>
    </row>
    <row r="14" spans="1:9" s="3" customFormat="1" ht="28.5" customHeight="1">
      <c r="A14" s="172"/>
      <c r="B14" s="130"/>
      <c r="C14" s="130"/>
      <c r="D14" s="130"/>
      <c r="E14" s="130"/>
      <c r="F14" s="130"/>
      <c r="G14" s="130"/>
      <c r="H14" s="181" t="s">
        <v>264</v>
      </c>
      <c r="I14" s="130"/>
    </row>
    <row r="15" spans="1:9" s="3" customFormat="1" ht="28.5" customHeight="1">
      <c r="A15" s="172"/>
      <c r="B15" s="130"/>
      <c r="C15" s="130"/>
      <c r="D15" s="130"/>
      <c r="E15" s="130"/>
      <c r="F15" s="130"/>
      <c r="G15" s="130"/>
      <c r="H15" s="181" t="s">
        <v>267</v>
      </c>
      <c r="I15" s="130"/>
    </row>
    <row r="16" spans="1:9" s="3" customFormat="1" ht="28.5" customHeight="1">
      <c r="A16" s="172"/>
      <c r="B16" s="130"/>
      <c r="C16" s="130"/>
      <c r="D16" s="130"/>
      <c r="E16" s="130"/>
      <c r="F16" s="130"/>
      <c r="G16" s="130"/>
      <c r="H16" s="181" t="s">
        <v>77</v>
      </c>
      <c r="I16" s="130"/>
    </row>
    <row r="17" spans="1:9" s="3" customFormat="1" ht="28.5" customHeight="1">
      <c r="A17" s="172"/>
      <c r="B17" s="130"/>
      <c r="C17" s="130"/>
      <c r="D17" s="130"/>
      <c r="E17" s="130"/>
      <c r="F17" s="130"/>
      <c r="G17" s="130"/>
      <c r="H17" s="181" t="s">
        <v>193</v>
      </c>
      <c r="I17" s="130"/>
    </row>
    <row r="18" spans="1:9" s="3" customFormat="1" ht="28.5" customHeight="1">
      <c r="A18" s="172"/>
      <c r="B18" s="130"/>
      <c r="C18" s="130"/>
      <c r="D18" s="130"/>
      <c r="E18" s="130"/>
      <c r="F18" s="130"/>
      <c r="G18" s="130"/>
      <c r="H18" s="181" t="s">
        <v>143</v>
      </c>
      <c r="I18" s="130"/>
    </row>
    <row r="19" spans="1:9" s="3" customFormat="1" ht="28.5" customHeight="1">
      <c r="A19" s="172"/>
      <c r="B19" s="130"/>
      <c r="C19" s="130"/>
      <c r="D19" s="130"/>
      <c r="E19" s="130"/>
      <c r="F19" s="130"/>
      <c r="G19" s="130"/>
      <c r="H19" s="181" t="s">
        <v>97</v>
      </c>
      <c r="I19" s="130"/>
    </row>
    <row r="20" spans="1:9" s="3" customFormat="1" ht="28.5" customHeight="1">
      <c r="A20" s="172"/>
      <c r="B20" s="130"/>
      <c r="C20" s="130"/>
      <c r="D20" s="130"/>
      <c r="E20" s="130"/>
      <c r="F20" s="130"/>
      <c r="G20" s="130"/>
      <c r="H20" s="181" t="s">
        <v>486</v>
      </c>
      <c r="I20" s="130"/>
    </row>
    <row r="21" spans="1:9" s="3" customFormat="1" ht="28.5" customHeight="1">
      <c r="A21" s="172"/>
      <c r="B21" s="130"/>
      <c r="C21" s="130"/>
      <c r="D21" s="130"/>
      <c r="E21" s="130"/>
      <c r="F21" s="130"/>
      <c r="G21" s="130"/>
      <c r="H21" s="181" t="s">
        <v>168</v>
      </c>
      <c r="I21" s="130"/>
    </row>
    <row r="22" spans="1:9" s="3" customFormat="1" ht="28.5" customHeight="1">
      <c r="A22" s="172"/>
      <c r="B22" s="130"/>
      <c r="C22" s="130"/>
      <c r="D22" s="130"/>
      <c r="E22" s="130"/>
      <c r="F22" s="130"/>
      <c r="G22" s="130"/>
      <c r="H22" s="181" t="s">
        <v>171</v>
      </c>
      <c r="I22" s="130"/>
    </row>
    <row r="23" spans="1:9" s="3" customFormat="1" ht="28.5" customHeight="1">
      <c r="A23" s="172"/>
      <c r="B23" s="130"/>
      <c r="C23" s="130"/>
      <c r="D23" s="130"/>
      <c r="E23" s="130"/>
      <c r="F23" s="130"/>
      <c r="G23" s="130"/>
      <c r="H23" s="181" t="s">
        <v>174</v>
      </c>
      <c r="I23" s="130"/>
    </row>
    <row r="24" spans="1:9" s="3" customFormat="1" ht="28.5" customHeight="1">
      <c r="A24" s="172"/>
      <c r="B24" s="130"/>
      <c r="C24" s="130"/>
      <c r="D24" s="130"/>
      <c r="E24" s="130"/>
      <c r="F24" s="130"/>
      <c r="G24" s="130"/>
      <c r="H24" s="181" t="s">
        <v>175</v>
      </c>
      <c r="I24" s="130"/>
    </row>
    <row r="25" spans="1:9" s="3" customFormat="1" ht="28.5" customHeight="1">
      <c r="A25" s="172"/>
      <c r="B25" s="130"/>
      <c r="C25" s="130"/>
      <c r="D25" s="130"/>
      <c r="E25" s="130"/>
      <c r="F25" s="130"/>
      <c r="G25" s="130"/>
      <c r="H25" s="181" t="s">
        <v>178</v>
      </c>
      <c r="I25" s="130"/>
    </row>
    <row r="26" spans="1:9" s="3" customFormat="1" ht="28.5" customHeight="1">
      <c r="A26" s="173"/>
      <c r="B26" s="130"/>
      <c r="C26" s="130"/>
      <c r="D26" s="130"/>
      <c r="E26" s="130"/>
      <c r="F26" s="130"/>
      <c r="G26" s="130"/>
      <c r="H26" s="181" t="s">
        <v>180</v>
      </c>
      <c r="I26" s="130"/>
    </row>
    <row r="27" spans="1:9" s="170" customFormat="1" ht="28.5" customHeight="1">
      <c r="A27" s="174"/>
      <c r="B27" s="184"/>
    </row>
    <row r="28" spans="1:9" s="170" customFormat="1" ht="28.5" customHeight="1">
      <c r="A28" s="130" t="s">
        <v>109</v>
      </c>
      <c r="B28" s="185" t="s">
        <v>104</v>
      </c>
      <c r="C28" s="184"/>
      <c r="D28" s="184"/>
      <c r="E28" s="184"/>
      <c r="F28" s="188"/>
    </row>
    <row r="29" spans="1:9" s="3" customFormat="1" ht="28.5" customHeight="1">
      <c r="A29" s="175" t="s">
        <v>157</v>
      </c>
      <c r="B29" s="130" t="s">
        <v>480</v>
      </c>
      <c r="C29" s="130"/>
      <c r="D29" s="130"/>
      <c r="E29" s="130"/>
      <c r="F29" s="130"/>
    </row>
    <row r="30" spans="1:9" s="3" customFormat="1" ht="28.5" customHeight="1">
      <c r="A30" s="175" t="s">
        <v>161</v>
      </c>
      <c r="B30" s="130" t="s">
        <v>480</v>
      </c>
      <c r="C30" s="130"/>
      <c r="D30" s="130"/>
      <c r="E30" s="130"/>
      <c r="F30" s="130"/>
    </row>
    <row r="31" spans="1:9" s="3" customFormat="1" ht="28.5" customHeight="1">
      <c r="A31" s="175" t="s">
        <v>252</v>
      </c>
      <c r="B31" s="130" t="s">
        <v>480</v>
      </c>
      <c r="C31" s="130"/>
      <c r="D31" s="130"/>
      <c r="E31" s="130"/>
      <c r="F31" s="130"/>
    </row>
    <row r="32" spans="1:9" s="3" customFormat="1" ht="28.5" customHeight="1">
      <c r="A32" s="175" t="s">
        <v>151</v>
      </c>
      <c r="B32" s="130" t="s">
        <v>110</v>
      </c>
      <c r="C32" s="130" t="s">
        <v>117</v>
      </c>
      <c r="D32" s="130"/>
      <c r="E32" s="130"/>
      <c r="F32" s="130"/>
    </row>
    <row r="33" spans="1:6" s="3" customFormat="1" ht="28.5" customHeight="1">
      <c r="A33" s="175" t="s">
        <v>166</v>
      </c>
      <c r="B33" s="130" t="s">
        <v>480</v>
      </c>
      <c r="C33" s="130"/>
      <c r="D33" s="130"/>
      <c r="E33" s="130"/>
      <c r="F33" s="130"/>
    </row>
    <row r="34" spans="1:6" s="3" customFormat="1" ht="28.5" customHeight="1">
      <c r="A34" s="175" t="s">
        <v>253</v>
      </c>
      <c r="B34" s="130" t="s">
        <v>480</v>
      </c>
      <c r="C34" s="130"/>
      <c r="D34" s="130"/>
      <c r="E34" s="130"/>
      <c r="F34" s="130"/>
    </row>
    <row r="35" spans="1:6" s="3" customFormat="1" ht="28.5" customHeight="1">
      <c r="A35" s="175" t="s">
        <v>169</v>
      </c>
      <c r="B35" s="130" t="s">
        <v>480</v>
      </c>
      <c r="C35" s="130"/>
      <c r="D35" s="130"/>
      <c r="E35" s="130"/>
      <c r="F35" s="130"/>
    </row>
    <row r="36" spans="1:6" s="3" customFormat="1" ht="36">
      <c r="A36" s="175" t="s">
        <v>263</v>
      </c>
      <c r="B36" s="130" t="s">
        <v>480</v>
      </c>
      <c r="C36" s="130"/>
      <c r="D36" s="130"/>
      <c r="E36" s="130"/>
      <c r="F36" s="130"/>
    </row>
    <row r="37" spans="1:6" s="3" customFormat="1" ht="48">
      <c r="A37" s="175" t="s">
        <v>0</v>
      </c>
      <c r="B37" s="130" t="s">
        <v>480</v>
      </c>
      <c r="C37" s="130"/>
      <c r="D37" s="130"/>
      <c r="E37" s="130"/>
      <c r="F37" s="130"/>
    </row>
    <row r="38" spans="1:6" s="3" customFormat="1" ht="24">
      <c r="A38" s="175" t="s">
        <v>61</v>
      </c>
      <c r="B38" s="130" t="s">
        <v>480</v>
      </c>
      <c r="C38" s="130"/>
      <c r="D38" s="130"/>
      <c r="E38" s="130"/>
      <c r="F38" s="130"/>
    </row>
    <row r="39" spans="1:6" s="3" customFormat="1" ht="28.5" customHeight="1">
      <c r="A39" s="175" t="s">
        <v>256</v>
      </c>
      <c r="B39" s="130" t="s">
        <v>480</v>
      </c>
      <c r="C39" s="130"/>
      <c r="D39" s="130"/>
      <c r="E39" s="130"/>
      <c r="F39" s="130"/>
    </row>
    <row r="40" spans="1:6" s="3" customFormat="1" ht="28.5" customHeight="1">
      <c r="A40" s="176" t="s">
        <v>159</v>
      </c>
      <c r="B40" s="130" t="s">
        <v>118</v>
      </c>
      <c r="C40" s="130" t="s">
        <v>120</v>
      </c>
      <c r="D40" s="130"/>
      <c r="E40" s="130"/>
      <c r="F40" s="130"/>
    </row>
    <row r="41" spans="1:6" s="3" customFormat="1" ht="28.5" customHeight="1">
      <c r="A41" s="176" t="s">
        <v>162</v>
      </c>
      <c r="B41" s="130" t="s">
        <v>257</v>
      </c>
      <c r="C41" s="130" t="s">
        <v>121</v>
      </c>
      <c r="D41" s="130" t="s">
        <v>484</v>
      </c>
      <c r="E41" s="130" t="s">
        <v>124</v>
      </c>
      <c r="F41" s="130" t="s">
        <v>197</v>
      </c>
    </row>
    <row r="42" spans="1:6" s="3" customFormat="1" ht="28.5" customHeight="1">
      <c r="A42" s="176" t="s">
        <v>165</v>
      </c>
      <c r="B42" s="130" t="s">
        <v>194</v>
      </c>
      <c r="C42" s="130" t="s">
        <v>196</v>
      </c>
      <c r="D42" s="130"/>
      <c r="E42" s="130"/>
      <c r="F42" s="130"/>
    </row>
    <row r="43" spans="1:6" s="3" customFormat="1" ht="28.5" customHeight="1">
      <c r="A43" s="177" t="s">
        <v>48</v>
      </c>
      <c r="B43" s="130" t="s">
        <v>480</v>
      </c>
      <c r="C43" s="130"/>
      <c r="D43" s="130"/>
      <c r="E43" s="130"/>
      <c r="F43" s="130"/>
    </row>
    <row r="44" spans="1:6" s="3" customFormat="1" ht="28.5" customHeight="1">
      <c r="A44" s="177" t="s">
        <v>26</v>
      </c>
      <c r="B44" s="130" t="s">
        <v>480</v>
      </c>
      <c r="C44" s="130"/>
      <c r="D44" s="130"/>
      <c r="E44" s="130"/>
      <c r="F44" s="130"/>
    </row>
    <row r="45" spans="1:6" s="3" customFormat="1" ht="28.5" customHeight="1">
      <c r="A45" s="177" t="s">
        <v>259</v>
      </c>
      <c r="B45" s="130" t="s">
        <v>480</v>
      </c>
      <c r="C45" s="130"/>
      <c r="D45" s="130"/>
      <c r="E45" s="130"/>
      <c r="F45" s="130"/>
    </row>
    <row r="46" spans="1:6" s="3" customFormat="1" ht="28.5" customHeight="1">
      <c r="A46" s="178" t="s">
        <v>467</v>
      </c>
      <c r="B46" s="130" t="s">
        <v>480</v>
      </c>
      <c r="C46" s="130"/>
      <c r="D46" s="130"/>
      <c r="E46" s="130"/>
      <c r="F46" s="130"/>
    </row>
    <row r="47" spans="1:6" s="3" customFormat="1" ht="28.5" customHeight="1">
      <c r="A47" s="179" t="s">
        <v>480</v>
      </c>
      <c r="B47" s="130" t="s">
        <v>480</v>
      </c>
      <c r="C47" s="130"/>
      <c r="D47" s="130"/>
      <c r="E47" s="130"/>
      <c r="F47" s="130"/>
    </row>
    <row r="48" spans="1:6" s="3" customFormat="1" ht="28.5" customHeight="1">
      <c r="A48" s="180" t="s">
        <v>260</v>
      </c>
      <c r="B48" s="130" t="s">
        <v>480</v>
      </c>
      <c r="C48" s="130"/>
      <c r="D48" s="130"/>
      <c r="E48" s="130"/>
      <c r="F48" s="130"/>
    </row>
    <row r="49" spans="1:6" s="3" customFormat="1" ht="28.5" customHeight="1">
      <c r="A49" s="181" t="s">
        <v>152</v>
      </c>
      <c r="B49" s="130" t="s">
        <v>142</v>
      </c>
      <c r="C49" s="130"/>
      <c r="D49" s="130"/>
      <c r="E49" s="130"/>
      <c r="F49" s="130"/>
    </row>
    <row r="50" spans="1:6" s="3" customFormat="1" ht="28.5" customHeight="1">
      <c r="A50" s="181" t="s">
        <v>182</v>
      </c>
      <c r="B50" s="130" t="s">
        <v>126</v>
      </c>
      <c r="C50" s="130"/>
      <c r="D50" s="130"/>
      <c r="E50" s="130"/>
      <c r="F50" s="130"/>
    </row>
    <row r="51" spans="1:6" s="3" customFormat="1" ht="36">
      <c r="A51" s="181" t="s">
        <v>184</v>
      </c>
      <c r="B51" s="130" t="s">
        <v>126</v>
      </c>
      <c r="C51" s="130" t="s">
        <v>127</v>
      </c>
      <c r="D51" s="130"/>
      <c r="E51" s="130"/>
      <c r="F51" s="130"/>
    </row>
    <row r="52" spans="1:6" s="3" customFormat="1" ht="28.5" customHeight="1">
      <c r="A52" s="181" t="s">
        <v>130</v>
      </c>
      <c r="B52" s="130" t="s">
        <v>126</v>
      </c>
      <c r="C52" s="130" t="s">
        <v>129</v>
      </c>
      <c r="D52" s="130" t="s">
        <v>127</v>
      </c>
      <c r="E52" s="130" t="s">
        <v>132</v>
      </c>
      <c r="F52" s="130"/>
    </row>
    <row r="53" spans="1:6" s="3" customFormat="1" ht="28.5" customHeight="1">
      <c r="A53" s="181" t="s">
        <v>185</v>
      </c>
      <c r="B53" s="130" t="s">
        <v>133</v>
      </c>
      <c r="C53" s="130" t="s">
        <v>135</v>
      </c>
      <c r="D53" s="130" t="s">
        <v>136</v>
      </c>
      <c r="E53" s="130"/>
      <c r="F53" s="130"/>
    </row>
    <row r="54" spans="1:6" s="3" customFormat="1" ht="28.5" customHeight="1">
      <c r="A54" s="181" t="s">
        <v>24</v>
      </c>
      <c r="B54" s="130" t="s">
        <v>126</v>
      </c>
      <c r="C54" s="130"/>
      <c r="D54" s="130"/>
      <c r="E54" s="130"/>
      <c r="F54" s="130"/>
    </row>
    <row r="55" spans="1:6" s="3" customFormat="1" ht="28.5" customHeight="1">
      <c r="A55" s="181" t="s">
        <v>189</v>
      </c>
      <c r="B55" s="130" t="s">
        <v>126</v>
      </c>
      <c r="C55" s="130"/>
      <c r="D55" s="130"/>
      <c r="E55" s="130"/>
      <c r="F55" s="130"/>
    </row>
    <row r="56" spans="1:6" s="3" customFormat="1" ht="28.5" customHeight="1">
      <c r="A56" s="181" t="s">
        <v>164</v>
      </c>
      <c r="B56" s="130" t="s">
        <v>137</v>
      </c>
      <c r="C56" s="130"/>
      <c r="D56" s="130"/>
      <c r="E56" s="130"/>
      <c r="F56" s="130"/>
    </row>
    <row r="57" spans="1:6" s="3" customFormat="1" ht="28.5" customHeight="1">
      <c r="A57" s="181" t="s">
        <v>190</v>
      </c>
      <c r="B57" s="130" t="s">
        <v>126</v>
      </c>
      <c r="C57" s="130"/>
      <c r="D57" s="130"/>
      <c r="E57" s="130"/>
      <c r="F57" s="130"/>
    </row>
    <row r="58" spans="1:6" s="3" customFormat="1" ht="28.5" customHeight="1">
      <c r="A58" s="181" t="s">
        <v>191</v>
      </c>
      <c r="B58" s="130" t="s">
        <v>126</v>
      </c>
      <c r="C58" s="130" t="s">
        <v>129</v>
      </c>
      <c r="D58" s="130"/>
      <c r="E58" s="130"/>
      <c r="F58" s="130"/>
    </row>
    <row r="59" spans="1:6" s="3" customFormat="1" ht="28.5" customHeight="1">
      <c r="A59" s="181" t="s">
        <v>53</v>
      </c>
      <c r="B59" s="130" t="s">
        <v>126</v>
      </c>
      <c r="C59" s="130"/>
      <c r="D59" s="130"/>
      <c r="E59" s="130"/>
      <c r="F59" s="130"/>
    </row>
    <row r="60" spans="1:6" s="3" customFormat="1" ht="36">
      <c r="A60" s="181" t="s">
        <v>264</v>
      </c>
      <c r="B60" s="130" t="s">
        <v>139</v>
      </c>
      <c r="C60" s="130"/>
      <c r="D60" s="130"/>
      <c r="E60" s="130"/>
      <c r="F60" s="130"/>
    </row>
    <row r="61" spans="1:6" s="3" customFormat="1" ht="36">
      <c r="A61" s="181" t="s">
        <v>267</v>
      </c>
      <c r="B61" s="130" t="s">
        <v>139</v>
      </c>
      <c r="C61" s="130"/>
      <c r="D61" s="130"/>
      <c r="E61" s="130"/>
      <c r="F61" s="130"/>
    </row>
    <row r="62" spans="1:6" s="3" customFormat="1" ht="28.5" customHeight="1">
      <c r="A62" s="181" t="s">
        <v>77</v>
      </c>
      <c r="B62" s="130" t="s">
        <v>142</v>
      </c>
      <c r="C62" s="130"/>
      <c r="D62" s="130"/>
      <c r="E62" s="130"/>
      <c r="F62" s="130"/>
    </row>
    <row r="63" spans="1:6" s="3" customFormat="1" ht="28.5" customHeight="1">
      <c r="A63" s="181" t="s">
        <v>193</v>
      </c>
      <c r="B63" s="130" t="s">
        <v>142</v>
      </c>
      <c r="C63" s="130"/>
      <c r="D63" s="130"/>
      <c r="E63" s="130"/>
      <c r="F63" s="130"/>
    </row>
    <row r="64" spans="1:6" s="3" customFormat="1" ht="28.5" customHeight="1">
      <c r="A64" s="181" t="s">
        <v>143</v>
      </c>
      <c r="B64" s="130" t="s">
        <v>93</v>
      </c>
      <c r="C64" s="130"/>
      <c r="D64" s="130"/>
      <c r="E64" s="130"/>
      <c r="F64" s="130"/>
    </row>
    <row r="65" spans="1:6" s="3" customFormat="1" ht="24">
      <c r="A65" s="181" t="s">
        <v>97</v>
      </c>
      <c r="B65" s="130" t="s">
        <v>142</v>
      </c>
      <c r="C65" s="130"/>
      <c r="D65" s="130"/>
      <c r="E65" s="130"/>
      <c r="F65" s="130"/>
    </row>
    <row r="66" spans="1:6" s="3" customFormat="1" ht="24" customHeight="1">
      <c r="A66" s="181" t="s">
        <v>486</v>
      </c>
      <c r="B66" s="130" t="s">
        <v>485</v>
      </c>
      <c r="C66" s="130"/>
      <c r="D66" s="130"/>
      <c r="E66" s="130"/>
      <c r="F66" s="130"/>
    </row>
    <row r="67" spans="1:6" s="3" customFormat="1" ht="28.5" customHeight="1">
      <c r="A67" s="181" t="s">
        <v>168</v>
      </c>
      <c r="B67" s="130" t="s">
        <v>85</v>
      </c>
      <c r="C67" s="130"/>
      <c r="D67" s="130"/>
      <c r="E67" s="130"/>
      <c r="F67" s="130"/>
    </row>
    <row r="68" spans="1:6" s="3" customFormat="1" ht="28.5" customHeight="1">
      <c r="A68" s="181" t="s">
        <v>171</v>
      </c>
      <c r="B68" s="130" t="s">
        <v>126</v>
      </c>
      <c r="C68" s="130"/>
      <c r="D68" s="130"/>
      <c r="E68" s="130"/>
      <c r="F68" s="130"/>
    </row>
    <row r="69" spans="1:6" s="3" customFormat="1" ht="28.5" customHeight="1">
      <c r="A69" s="181" t="s">
        <v>174</v>
      </c>
      <c r="B69" s="130" t="s">
        <v>145</v>
      </c>
      <c r="C69" s="130"/>
      <c r="D69" s="130"/>
      <c r="E69" s="130"/>
      <c r="F69" s="130"/>
    </row>
    <row r="70" spans="1:6" s="3" customFormat="1" ht="28.5" customHeight="1">
      <c r="A70" s="181" t="s">
        <v>175</v>
      </c>
      <c r="B70" s="130" t="s">
        <v>148</v>
      </c>
      <c r="C70" s="130"/>
      <c r="D70" s="130"/>
      <c r="E70" s="130"/>
      <c r="F70" s="130"/>
    </row>
    <row r="71" spans="1:6" s="3" customFormat="1" ht="28.5" customHeight="1">
      <c r="A71" s="181" t="s">
        <v>178</v>
      </c>
      <c r="B71" s="130" t="s">
        <v>27</v>
      </c>
      <c r="C71" s="130"/>
      <c r="D71" s="130"/>
      <c r="E71" s="130"/>
      <c r="F71" s="130"/>
    </row>
    <row r="72" spans="1:6" s="3" customFormat="1" ht="28.5" customHeight="1">
      <c r="A72" s="181" t="s">
        <v>180</v>
      </c>
      <c r="B72" s="130" t="s">
        <v>258</v>
      </c>
      <c r="C72" s="130" t="s">
        <v>150</v>
      </c>
      <c r="D72" s="130"/>
      <c r="E72" s="130"/>
      <c r="F72" s="130"/>
    </row>
    <row r="73" spans="1:6" ht="28.5" customHeight="1">
      <c r="A73" s="182" t="s">
        <v>64</v>
      </c>
      <c r="B73" s="130" t="s">
        <v>480</v>
      </c>
      <c r="C73" s="130"/>
      <c r="D73" s="130"/>
      <c r="E73" s="130"/>
      <c r="F73" s="130"/>
    </row>
  </sheetData>
  <phoneticPr fontId="2"/>
  <printOptions horizontalCentered="1"/>
  <pageMargins left="0.59055118110236227" right="0.59055118110236227" top="0.59055118110236227" bottom="0.59055118110236227" header="0.39370078740157483" footer="0.39370078740157483"/>
  <pageSetup paperSize="9" scale="38" fitToWidth="1" fitToHeight="0" orientation="portrait" usePrinterDefaults="1" blackAndWhite="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F104"/>
  <sheetViews>
    <sheetView workbookViewId="0">
      <pane xSplit="2" ySplit="2" topLeftCell="C51" activePane="bottomRight" state="frozen"/>
      <selection pane="topRight"/>
      <selection pane="bottomLeft"/>
      <selection pane="bottomRight" activeCell="L51" sqref="L51"/>
    </sheetView>
  </sheetViews>
  <sheetFormatPr defaultColWidth="9" defaultRowHeight="28.5" customHeight="1"/>
  <cols>
    <col min="1" max="1" width="23.75" style="1" customWidth="1"/>
    <col min="2" max="3" width="26.875" style="1" customWidth="1"/>
    <col min="4" max="6" width="13.375" style="1" customWidth="1"/>
    <col min="7" max="16384" width="9" style="1"/>
  </cols>
  <sheetData>
    <row r="1" spans="1:6" ht="28.5" customHeight="1">
      <c r="C1" s="196"/>
      <c r="E1" s="196"/>
    </row>
    <row r="2" spans="1:6" ht="28.5" customHeight="1">
      <c r="A2" s="130" t="s">
        <v>199</v>
      </c>
      <c r="B2" s="130" t="s">
        <v>131</v>
      </c>
      <c r="C2" s="185" t="s">
        <v>200</v>
      </c>
      <c r="D2" s="130" t="s">
        <v>186</v>
      </c>
      <c r="E2" s="130" t="s">
        <v>160</v>
      </c>
      <c r="F2" s="130" t="s">
        <v>201</v>
      </c>
    </row>
    <row r="3" spans="1:6" s="3" customFormat="1" ht="28.5" customHeight="1">
      <c r="A3" s="183" t="s">
        <v>112</v>
      </c>
      <c r="B3" s="175" t="s">
        <v>157</v>
      </c>
      <c r="D3" s="197">
        <v>0.33333333333333326</v>
      </c>
      <c r="E3" s="197">
        <v>0.66666666666666652</v>
      </c>
      <c r="F3" s="197">
        <v>0.5</v>
      </c>
    </row>
    <row r="4" spans="1:6" s="3" customFormat="1" ht="28.5" customHeight="1">
      <c r="A4" s="135"/>
      <c r="B4" s="175" t="s">
        <v>161</v>
      </c>
      <c r="D4" s="197">
        <v>0.33333333333333326</v>
      </c>
      <c r="E4" s="197">
        <v>0.66666666666666652</v>
      </c>
      <c r="F4" s="197">
        <v>0.5</v>
      </c>
    </row>
    <row r="5" spans="1:6" s="3" customFormat="1" ht="28.5" customHeight="1">
      <c r="A5" s="135"/>
      <c r="B5" s="175" t="s">
        <v>252</v>
      </c>
      <c r="D5" s="197">
        <v>0.33333333333333326</v>
      </c>
      <c r="E5" s="197">
        <v>0.66666666666666652</v>
      </c>
      <c r="F5" s="197">
        <v>0.5</v>
      </c>
    </row>
    <row r="6" spans="1:6" s="3" customFormat="1" ht="28.5" customHeight="1">
      <c r="A6" s="135"/>
      <c r="B6" s="183" t="s">
        <v>151</v>
      </c>
      <c r="C6" s="130" t="s">
        <v>110</v>
      </c>
      <c r="D6" s="197">
        <v>0.33333333333333326</v>
      </c>
      <c r="E6" s="197">
        <v>0.66666666666666652</v>
      </c>
      <c r="F6" s="197">
        <v>0.5</v>
      </c>
    </row>
    <row r="7" spans="1:6" s="3" customFormat="1" ht="28.5" customHeight="1">
      <c r="A7" s="135"/>
      <c r="B7" s="192"/>
      <c r="C7" s="130" t="s">
        <v>117</v>
      </c>
      <c r="D7" s="197">
        <v>0.33333333333333326</v>
      </c>
      <c r="E7" s="197">
        <v>0.66666666666666652</v>
      </c>
      <c r="F7" s="197">
        <v>0.5</v>
      </c>
    </row>
    <row r="8" spans="1:6" s="3" customFormat="1" ht="28.5" customHeight="1">
      <c r="A8" s="135"/>
      <c r="B8" s="175" t="s">
        <v>166</v>
      </c>
      <c r="D8" s="197">
        <v>0.33333333333333326</v>
      </c>
      <c r="E8" s="45" t="s">
        <v>480</v>
      </c>
      <c r="F8" s="45" t="s">
        <v>480</v>
      </c>
    </row>
    <row r="9" spans="1:6" s="3" customFormat="1" ht="28.5" customHeight="1">
      <c r="A9" s="135"/>
      <c r="B9" s="175" t="s">
        <v>253</v>
      </c>
      <c r="D9" s="197">
        <v>0.5</v>
      </c>
      <c r="E9" s="45" t="s">
        <v>480</v>
      </c>
      <c r="F9" s="45" t="s">
        <v>480</v>
      </c>
    </row>
    <row r="10" spans="1:6" s="3" customFormat="1" ht="28.5" customHeight="1">
      <c r="A10" s="135"/>
      <c r="B10" s="175" t="s">
        <v>169</v>
      </c>
      <c r="D10" s="197">
        <v>0.5</v>
      </c>
      <c r="E10" s="45" t="s">
        <v>480</v>
      </c>
      <c r="F10" s="45" t="s">
        <v>480</v>
      </c>
    </row>
    <row r="11" spans="1:6" s="3" customFormat="1" ht="28.5" customHeight="1">
      <c r="A11" s="135"/>
      <c r="B11" s="175" t="s">
        <v>263</v>
      </c>
      <c r="D11" s="197">
        <v>0.5</v>
      </c>
      <c r="E11" s="45" t="s">
        <v>480</v>
      </c>
      <c r="F11" s="45" t="s">
        <v>480</v>
      </c>
    </row>
    <row r="12" spans="1:6" s="3" customFormat="1" ht="36">
      <c r="A12" s="135"/>
      <c r="B12" s="175" t="s">
        <v>0</v>
      </c>
      <c r="D12" s="197">
        <v>0.33333333333333326</v>
      </c>
      <c r="E12" s="45" t="s">
        <v>480</v>
      </c>
      <c r="F12" s="45" t="s">
        <v>480</v>
      </c>
    </row>
    <row r="13" spans="1:6" s="3" customFormat="1" ht="28.5" customHeight="1">
      <c r="A13" s="135"/>
      <c r="B13" s="175" t="s">
        <v>61</v>
      </c>
      <c r="D13" s="197">
        <v>0.5</v>
      </c>
      <c r="E13" s="45" t="s">
        <v>480</v>
      </c>
      <c r="F13" s="45" t="s">
        <v>480</v>
      </c>
    </row>
    <row r="14" spans="1:6" s="3" customFormat="1" ht="28.5" customHeight="1">
      <c r="A14" s="135"/>
      <c r="B14" s="175" t="s">
        <v>256</v>
      </c>
      <c r="D14" s="197">
        <v>0.33333333333333326</v>
      </c>
      <c r="E14" s="45" t="s">
        <v>480</v>
      </c>
      <c r="F14" s="45" t="s">
        <v>480</v>
      </c>
    </row>
    <row r="15" spans="1:6" s="3" customFormat="1" ht="28.5" customHeight="1">
      <c r="A15" s="186" t="s">
        <v>113</v>
      </c>
      <c r="B15" s="186" t="s">
        <v>159</v>
      </c>
      <c r="C15" s="130" t="s">
        <v>118</v>
      </c>
      <c r="D15" s="197">
        <v>0.33333333333333326</v>
      </c>
      <c r="E15" s="45" t="s">
        <v>480</v>
      </c>
      <c r="F15" s="45" t="s">
        <v>480</v>
      </c>
    </row>
    <row r="16" spans="1:6" s="3" customFormat="1" ht="28.5" customHeight="1">
      <c r="A16" s="189"/>
      <c r="B16" s="193"/>
      <c r="C16" s="130" t="s">
        <v>120</v>
      </c>
      <c r="D16" s="197">
        <v>0.5</v>
      </c>
      <c r="E16" s="45" t="s">
        <v>480</v>
      </c>
      <c r="F16" s="45" t="s">
        <v>480</v>
      </c>
    </row>
    <row r="17" spans="1:6" s="3" customFormat="1" ht="28.5" customHeight="1">
      <c r="A17" s="135"/>
      <c r="B17" s="186" t="s">
        <v>162</v>
      </c>
      <c r="C17" s="130" t="s">
        <v>257</v>
      </c>
      <c r="D17" s="197">
        <v>0.33333333333333326</v>
      </c>
      <c r="E17" s="45" t="s">
        <v>480</v>
      </c>
      <c r="F17" s="45" t="s">
        <v>480</v>
      </c>
    </row>
    <row r="18" spans="1:6" s="3" customFormat="1" ht="28.5" customHeight="1">
      <c r="A18" s="135"/>
      <c r="B18" s="189"/>
      <c r="C18" s="130" t="s">
        <v>121</v>
      </c>
      <c r="D18" s="197">
        <v>0.33333333333333326</v>
      </c>
      <c r="E18" s="45" t="s">
        <v>480</v>
      </c>
      <c r="F18" s="45" t="s">
        <v>480</v>
      </c>
    </row>
    <row r="19" spans="1:6" s="3" customFormat="1" ht="28.5" customHeight="1">
      <c r="A19" s="135"/>
      <c r="B19" s="189"/>
      <c r="C19" s="130" t="s">
        <v>484</v>
      </c>
      <c r="D19" s="197">
        <v>0.33333333333333298</v>
      </c>
      <c r="E19" s="45" t="s">
        <v>480</v>
      </c>
      <c r="F19" s="45" t="s">
        <v>480</v>
      </c>
    </row>
    <row r="20" spans="1:6" s="3" customFormat="1" ht="28.5" customHeight="1">
      <c r="A20" s="135"/>
      <c r="B20" s="189"/>
      <c r="C20" s="130" t="s">
        <v>124</v>
      </c>
      <c r="D20" s="197">
        <v>0.33333333333333298</v>
      </c>
      <c r="E20" s="45" t="s">
        <v>480</v>
      </c>
      <c r="F20" s="45" t="s">
        <v>480</v>
      </c>
    </row>
    <row r="21" spans="1:6" s="3" customFormat="1" ht="28.5" customHeight="1">
      <c r="A21" s="135"/>
      <c r="B21" s="193"/>
      <c r="C21" s="130" t="s">
        <v>197</v>
      </c>
      <c r="D21" s="197">
        <v>0.33333333333333298</v>
      </c>
      <c r="E21" s="45" t="s">
        <v>480</v>
      </c>
      <c r="F21" s="45" t="s">
        <v>480</v>
      </c>
    </row>
    <row r="22" spans="1:6" s="3" customFormat="1" ht="28.5" customHeight="1">
      <c r="A22" s="135"/>
      <c r="B22" s="186" t="s">
        <v>165</v>
      </c>
      <c r="C22" s="130" t="s">
        <v>194</v>
      </c>
      <c r="D22" s="197">
        <v>0.5</v>
      </c>
      <c r="E22" s="45" t="s">
        <v>480</v>
      </c>
      <c r="F22" s="45" t="s">
        <v>480</v>
      </c>
    </row>
    <row r="23" spans="1:6" s="3" customFormat="1" ht="28.5" customHeight="1">
      <c r="A23" s="135"/>
      <c r="B23" s="193"/>
      <c r="C23" s="130" t="s">
        <v>196</v>
      </c>
      <c r="D23" s="197">
        <v>0.33333333333333298</v>
      </c>
      <c r="E23" s="45" t="s">
        <v>480</v>
      </c>
      <c r="F23" s="45" t="s">
        <v>480</v>
      </c>
    </row>
    <row r="24" spans="1:6" s="3" customFormat="1" ht="28.5" customHeight="1">
      <c r="A24" s="187" t="s">
        <v>41</v>
      </c>
      <c r="B24" s="177" t="s">
        <v>48</v>
      </c>
      <c r="D24" s="197" t="s">
        <v>66</v>
      </c>
      <c r="E24" s="45" t="s">
        <v>480</v>
      </c>
      <c r="F24" s="45" t="s">
        <v>480</v>
      </c>
    </row>
    <row r="25" spans="1:6" s="3" customFormat="1" ht="28.5" customHeight="1">
      <c r="A25" s="135"/>
      <c r="B25" s="177" t="s">
        <v>26</v>
      </c>
      <c r="D25" s="197" t="s">
        <v>66</v>
      </c>
      <c r="E25" s="45" t="s">
        <v>480</v>
      </c>
      <c r="F25" s="45" t="s">
        <v>480</v>
      </c>
    </row>
    <row r="26" spans="1:6" s="3" customFormat="1" ht="28.5" customHeight="1">
      <c r="A26" s="135"/>
      <c r="B26" s="177" t="s">
        <v>483</v>
      </c>
      <c r="D26" s="197" t="s">
        <v>66</v>
      </c>
      <c r="E26" s="45" t="s">
        <v>480</v>
      </c>
      <c r="F26" s="45" t="s">
        <v>480</v>
      </c>
    </row>
    <row r="27" spans="1:6" s="3" customFormat="1" ht="28.5" customHeight="1">
      <c r="A27" s="178" t="s">
        <v>114</v>
      </c>
      <c r="B27" s="178" t="s">
        <v>467</v>
      </c>
      <c r="D27" s="197" t="s">
        <v>66</v>
      </c>
      <c r="E27" s="45" t="s">
        <v>480</v>
      </c>
      <c r="F27" s="45" t="s">
        <v>480</v>
      </c>
    </row>
    <row r="28" spans="1:6" s="3" customFormat="1" ht="28.5" customHeight="1">
      <c r="A28" s="179" t="s">
        <v>115</v>
      </c>
      <c r="B28" s="179" t="s">
        <v>480</v>
      </c>
      <c r="D28" s="197">
        <v>0.5</v>
      </c>
      <c r="E28" s="45" t="s">
        <v>480</v>
      </c>
      <c r="F28" s="45" t="s">
        <v>480</v>
      </c>
    </row>
    <row r="29" spans="1:6" s="3" customFormat="1" ht="28.5" customHeight="1">
      <c r="A29" s="180" t="s">
        <v>89</v>
      </c>
      <c r="B29" s="180" t="s">
        <v>260</v>
      </c>
      <c r="D29" s="197">
        <v>0.5</v>
      </c>
      <c r="E29" s="45" t="s">
        <v>480</v>
      </c>
      <c r="F29" s="45" t="s">
        <v>480</v>
      </c>
    </row>
    <row r="30" spans="1:6" s="3" customFormat="1" ht="28.5" customHeight="1">
      <c r="A30" s="190" t="s">
        <v>101</v>
      </c>
      <c r="B30" s="181" t="s">
        <v>152</v>
      </c>
      <c r="C30" s="130" t="s">
        <v>142</v>
      </c>
      <c r="D30" s="197">
        <v>0.33333333333333326</v>
      </c>
      <c r="E30" s="197">
        <v>0.66666666666666652</v>
      </c>
      <c r="F30" s="197">
        <v>0.5</v>
      </c>
    </row>
    <row r="31" spans="1:6" s="3" customFormat="1" ht="28.5" customHeight="1">
      <c r="A31" s="135"/>
      <c r="B31" s="181" t="s">
        <v>182</v>
      </c>
      <c r="C31" s="130" t="s">
        <v>126</v>
      </c>
      <c r="D31" s="197">
        <v>0.33333333333333326</v>
      </c>
      <c r="E31" s="197">
        <v>0.66666666666666652</v>
      </c>
      <c r="F31" s="197">
        <v>0.5</v>
      </c>
    </row>
    <row r="32" spans="1:6" s="3" customFormat="1" ht="28.5" customHeight="1">
      <c r="A32" s="135"/>
      <c r="B32" s="190" t="s">
        <v>184</v>
      </c>
      <c r="C32" s="130" t="s">
        <v>126</v>
      </c>
      <c r="D32" s="197">
        <v>0.33333333333333326</v>
      </c>
      <c r="E32" s="197">
        <v>0.66666666666666652</v>
      </c>
      <c r="F32" s="197">
        <v>0.5</v>
      </c>
    </row>
    <row r="33" spans="1:6" s="3" customFormat="1" ht="28.5" customHeight="1">
      <c r="A33" s="135"/>
      <c r="B33" s="194"/>
      <c r="C33" s="130" t="s">
        <v>127</v>
      </c>
      <c r="D33" s="197">
        <v>0.33333333333333326</v>
      </c>
      <c r="E33" s="197">
        <v>0.66666666666666652</v>
      </c>
      <c r="F33" s="197">
        <v>0.5</v>
      </c>
    </row>
    <row r="34" spans="1:6" s="3" customFormat="1" ht="28.5" customHeight="1">
      <c r="A34" s="135"/>
      <c r="B34" s="190" t="s">
        <v>130</v>
      </c>
      <c r="C34" s="130" t="s">
        <v>126</v>
      </c>
      <c r="D34" s="197">
        <v>0.33333333333333326</v>
      </c>
      <c r="E34" s="197">
        <v>0.66666666666666652</v>
      </c>
      <c r="F34" s="197">
        <v>0.5</v>
      </c>
    </row>
    <row r="35" spans="1:6" s="3" customFormat="1" ht="28.5" customHeight="1">
      <c r="A35" s="135"/>
      <c r="B35" s="195"/>
      <c r="C35" s="130" t="s">
        <v>129</v>
      </c>
      <c r="D35" s="197">
        <v>0.33333333333333326</v>
      </c>
      <c r="E35" s="197">
        <v>0.66666666666666652</v>
      </c>
      <c r="F35" s="197">
        <v>0.5</v>
      </c>
    </row>
    <row r="36" spans="1:6" s="3" customFormat="1" ht="28.5" customHeight="1">
      <c r="A36" s="135"/>
      <c r="B36" s="195"/>
      <c r="C36" s="130" t="s">
        <v>127</v>
      </c>
      <c r="D36" s="197">
        <v>0.33333333333333326</v>
      </c>
      <c r="E36" s="197">
        <v>0.66666666666666652</v>
      </c>
      <c r="F36" s="197">
        <v>0.5</v>
      </c>
    </row>
    <row r="37" spans="1:6" s="3" customFormat="1" ht="28.5" customHeight="1">
      <c r="A37" s="135"/>
      <c r="B37" s="194"/>
      <c r="C37" s="130" t="s">
        <v>132</v>
      </c>
      <c r="D37" s="197">
        <v>0.33333333333333326</v>
      </c>
      <c r="E37" s="197">
        <v>0.66666666666666652</v>
      </c>
      <c r="F37" s="197">
        <v>0.5</v>
      </c>
    </row>
    <row r="38" spans="1:6" s="3" customFormat="1" ht="28.5" customHeight="1">
      <c r="A38" s="135"/>
      <c r="B38" s="190" t="s">
        <v>185</v>
      </c>
      <c r="C38" s="130" t="s">
        <v>133</v>
      </c>
      <c r="D38" s="197">
        <v>0.33333333333333326</v>
      </c>
      <c r="E38" s="197">
        <v>0.66666666666666652</v>
      </c>
      <c r="F38" s="197">
        <v>0.5</v>
      </c>
    </row>
    <row r="39" spans="1:6" s="3" customFormat="1" ht="28.5" customHeight="1">
      <c r="A39" s="135"/>
      <c r="B39" s="195"/>
      <c r="C39" s="130" t="s">
        <v>135</v>
      </c>
      <c r="D39" s="197">
        <v>0.33333333333333326</v>
      </c>
      <c r="E39" s="197">
        <v>0.66666666666666652</v>
      </c>
      <c r="F39" s="197">
        <v>0.5</v>
      </c>
    </row>
    <row r="40" spans="1:6" s="3" customFormat="1" ht="28.5" customHeight="1">
      <c r="A40" s="135"/>
      <c r="B40" s="194"/>
      <c r="C40" s="130" t="s">
        <v>136</v>
      </c>
      <c r="D40" s="197">
        <v>0.33333333333333326</v>
      </c>
      <c r="E40" s="197">
        <v>0.66666666666666652</v>
      </c>
      <c r="F40" s="197">
        <v>0.5</v>
      </c>
    </row>
    <row r="41" spans="1:6" s="3" customFormat="1" ht="28.5" customHeight="1">
      <c r="A41" s="135"/>
      <c r="B41" s="181" t="s">
        <v>24</v>
      </c>
      <c r="C41" s="130" t="s">
        <v>126</v>
      </c>
      <c r="D41" s="197">
        <v>0.33333333333333326</v>
      </c>
      <c r="E41" s="197">
        <v>0.66666666666666696</v>
      </c>
      <c r="F41" s="197">
        <v>0.5</v>
      </c>
    </row>
    <row r="42" spans="1:6" s="3" customFormat="1" ht="28.5" customHeight="1">
      <c r="A42" s="135"/>
      <c r="B42" s="181" t="s">
        <v>189</v>
      </c>
      <c r="C42" s="130" t="s">
        <v>126</v>
      </c>
      <c r="D42" s="197">
        <v>0.33333333333333326</v>
      </c>
      <c r="E42" s="45" t="s">
        <v>480</v>
      </c>
      <c r="F42" s="45" t="s">
        <v>480</v>
      </c>
    </row>
    <row r="43" spans="1:6" s="3" customFormat="1" ht="28.5" customHeight="1">
      <c r="A43" s="135"/>
      <c r="B43" s="181" t="s">
        <v>164</v>
      </c>
      <c r="C43" s="130" t="s">
        <v>137</v>
      </c>
      <c r="D43" s="197">
        <v>0.5</v>
      </c>
      <c r="E43" s="197">
        <v>0.75</v>
      </c>
      <c r="F43" s="197">
        <v>0.66666666666666652</v>
      </c>
    </row>
    <row r="44" spans="1:6" s="3" customFormat="1" ht="28.5" customHeight="1">
      <c r="A44" s="135"/>
      <c r="B44" s="181" t="s">
        <v>190</v>
      </c>
      <c r="C44" s="130" t="s">
        <v>126</v>
      </c>
      <c r="D44" s="197">
        <v>0.33333333333333326</v>
      </c>
      <c r="E44" s="197">
        <v>0.66666666666666696</v>
      </c>
      <c r="F44" s="197">
        <v>0.5</v>
      </c>
    </row>
    <row r="45" spans="1:6" s="3" customFormat="1" ht="28.5" customHeight="1">
      <c r="A45" s="135"/>
      <c r="B45" s="190" t="s">
        <v>191</v>
      </c>
      <c r="C45" s="130" t="s">
        <v>126</v>
      </c>
      <c r="D45" s="197">
        <v>0.33333333333333326</v>
      </c>
      <c r="E45" s="197">
        <v>0.66666666666666696</v>
      </c>
      <c r="F45" s="197">
        <v>0.5</v>
      </c>
    </row>
    <row r="46" spans="1:6" s="3" customFormat="1" ht="28.5" customHeight="1">
      <c r="A46" s="135"/>
      <c r="B46" s="194"/>
      <c r="C46" s="130" t="s">
        <v>129</v>
      </c>
      <c r="D46" s="197">
        <v>0.33333333333333326</v>
      </c>
      <c r="E46" s="197">
        <v>0.66666666666666696</v>
      </c>
      <c r="F46" s="197">
        <v>0.5</v>
      </c>
    </row>
    <row r="47" spans="1:6" s="3" customFormat="1" ht="28.5" customHeight="1">
      <c r="A47" s="135"/>
      <c r="B47" s="181" t="s">
        <v>53</v>
      </c>
      <c r="C47" s="130" t="s">
        <v>126</v>
      </c>
      <c r="D47" s="197">
        <v>0.5</v>
      </c>
      <c r="E47" s="45" t="s">
        <v>480</v>
      </c>
      <c r="F47" s="45" t="s">
        <v>480</v>
      </c>
    </row>
    <row r="48" spans="1:6" s="3" customFormat="1" ht="28.5" customHeight="1">
      <c r="A48" s="135"/>
      <c r="B48" s="181" t="s">
        <v>264</v>
      </c>
      <c r="C48" s="130" t="s">
        <v>139</v>
      </c>
      <c r="D48" s="197">
        <v>0.33333333333333326</v>
      </c>
      <c r="E48" s="45" t="s">
        <v>480</v>
      </c>
      <c r="F48" s="45" t="s">
        <v>480</v>
      </c>
    </row>
    <row r="49" spans="1:6" s="3" customFormat="1" ht="28.5" customHeight="1">
      <c r="A49" s="135"/>
      <c r="B49" s="181" t="s">
        <v>267</v>
      </c>
      <c r="C49" s="130" t="s">
        <v>139</v>
      </c>
      <c r="D49" s="197">
        <v>0.33333333333333326</v>
      </c>
      <c r="E49" s="197">
        <v>0.66666666666666696</v>
      </c>
      <c r="F49" s="197">
        <v>0.5</v>
      </c>
    </row>
    <row r="50" spans="1:6" s="3" customFormat="1" ht="28.5" customHeight="1">
      <c r="A50" s="135"/>
      <c r="B50" s="181" t="s">
        <v>77</v>
      </c>
      <c r="C50" s="130" t="s">
        <v>142</v>
      </c>
      <c r="D50" s="197">
        <v>0.33333333333333326</v>
      </c>
      <c r="E50" s="197">
        <v>0.66666666666666696</v>
      </c>
      <c r="F50" s="197">
        <v>0.5</v>
      </c>
    </row>
    <row r="51" spans="1:6" s="3" customFormat="1" ht="28.5" customHeight="1">
      <c r="A51" s="135"/>
      <c r="B51" s="181" t="s">
        <v>193</v>
      </c>
      <c r="C51" s="130" t="s">
        <v>142</v>
      </c>
      <c r="D51" s="197">
        <v>0.33333333333333326</v>
      </c>
      <c r="E51" s="197">
        <v>0.66666666666666696</v>
      </c>
      <c r="F51" s="197">
        <v>0.5</v>
      </c>
    </row>
    <row r="52" spans="1:6" s="3" customFormat="1" ht="28.5" customHeight="1">
      <c r="A52" s="135"/>
      <c r="B52" s="181" t="s">
        <v>143</v>
      </c>
      <c r="C52" s="130" t="s">
        <v>93</v>
      </c>
      <c r="D52" s="197">
        <v>0.5</v>
      </c>
      <c r="E52" s="45" t="s">
        <v>480</v>
      </c>
      <c r="F52" s="45" t="s">
        <v>480</v>
      </c>
    </row>
    <row r="53" spans="1:6" s="3" customFormat="1" ht="28.5" customHeight="1">
      <c r="A53" s="135"/>
      <c r="B53" s="181" t="s">
        <v>97</v>
      </c>
      <c r="C53" s="130" t="s">
        <v>142</v>
      </c>
      <c r="D53" s="197">
        <v>0.5</v>
      </c>
      <c r="E53" s="45" t="s">
        <v>480</v>
      </c>
      <c r="F53" s="45" t="s">
        <v>480</v>
      </c>
    </row>
    <row r="54" spans="1:6" s="3" customFormat="1" ht="28.5" customHeight="1">
      <c r="A54" s="135"/>
      <c r="B54" s="181" t="s">
        <v>486</v>
      </c>
      <c r="C54" s="130" t="s">
        <v>485</v>
      </c>
      <c r="D54" s="197">
        <v>0.33333333333333326</v>
      </c>
      <c r="E54" s="197">
        <v>0.66666666666666696</v>
      </c>
      <c r="F54" s="197">
        <v>0.5</v>
      </c>
    </row>
    <row r="55" spans="1:6" s="3" customFormat="1" ht="28.5" customHeight="1">
      <c r="A55" s="135"/>
      <c r="B55" s="181" t="s">
        <v>168</v>
      </c>
      <c r="C55" s="130" t="s">
        <v>85</v>
      </c>
      <c r="D55" s="197">
        <v>0.33333333333333326</v>
      </c>
      <c r="E55" s="45" t="s">
        <v>480</v>
      </c>
      <c r="F55" s="45" t="s">
        <v>480</v>
      </c>
    </row>
    <row r="56" spans="1:6" s="3" customFormat="1" ht="28.5" customHeight="1">
      <c r="A56" s="135"/>
      <c r="B56" s="181" t="s">
        <v>171</v>
      </c>
      <c r="C56" s="130" t="s">
        <v>126</v>
      </c>
      <c r="D56" s="197">
        <v>0.5</v>
      </c>
      <c r="E56" s="45" t="s">
        <v>480</v>
      </c>
      <c r="F56" s="45" t="s">
        <v>480</v>
      </c>
    </row>
    <row r="57" spans="1:6" s="3" customFormat="1" ht="28.5" customHeight="1">
      <c r="A57" s="135"/>
      <c r="B57" s="181" t="s">
        <v>174</v>
      </c>
      <c r="C57" s="130" t="s">
        <v>145</v>
      </c>
      <c r="D57" s="197">
        <v>0.33333333333333326</v>
      </c>
      <c r="E57" s="197">
        <v>0.66666666666666696</v>
      </c>
      <c r="F57" s="197">
        <v>0.5</v>
      </c>
    </row>
    <row r="58" spans="1:6" s="3" customFormat="1" ht="28.5" customHeight="1">
      <c r="A58" s="135"/>
      <c r="B58" s="181" t="s">
        <v>175</v>
      </c>
      <c r="C58" s="130" t="s">
        <v>148</v>
      </c>
      <c r="D58" s="197">
        <v>0.33333333333333326</v>
      </c>
      <c r="E58" s="45" t="s">
        <v>480</v>
      </c>
      <c r="F58" s="45" t="s">
        <v>480</v>
      </c>
    </row>
    <row r="59" spans="1:6" s="3" customFormat="1" ht="28.5" customHeight="1">
      <c r="A59" s="135"/>
      <c r="B59" s="181" t="s">
        <v>178</v>
      </c>
      <c r="C59" s="130" t="s">
        <v>27</v>
      </c>
      <c r="D59" s="197">
        <v>0.5</v>
      </c>
      <c r="E59" s="45" t="s">
        <v>480</v>
      </c>
      <c r="F59" s="45" t="s">
        <v>480</v>
      </c>
    </row>
    <row r="60" spans="1:6" s="3" customFormat="1" ht="28.5" customHeight="1">
      <c r="A60" s="135"/>
      <c r="B60" s="190" t="s">
        <v>180</v>
      </c>
      <c r="C60" s="130" t="s">
        <v>258</v>
      </c>
      <c r="D60" s="197">
        <v>0.33333333333333326</v>
      </c>
      <c r="E60" s="197">
        <v>0.66666666666666696</v>
      </c>
      <c r="F60" s="197">
        <v>0.5</v>
      </c>
    </row>
    <row r="61" spans="1:6" s="3" customFormat="1" ht="28.5" customHeight="1">
      <c r="A61" s="121"/>
      <c r="B61" s="194"/>
      <c r="C61" s="130" t="s">
        <v>150</v>
      </c>
      <c r="D61" s="197">
        <v>0.33333333333333326</v>
      </c>
      <c r="E61" s="197">
        <v>0.66666666666666696</v>
      </c>
      <c r="F61" s="197">
        <v>0.5</v>
      </c>
    </row>
    <row r="62" spans="1:6" s="3" customFormat="1" ht="28.5" customHeight="1">
      <c r="A62" s="191" t="s">
        <v>6</v>
      </c>
      <c r="B62" s="182" t="s">
        <v>64</v>
      </c>
      <c r="C62" s="130"/>
      <c r="D62" s="197" t="s">
        <v>66</v>
      </c>
      <c r="E62" s="45" t="s">
        <v>480</v>
      </c>
      <c r="F62" s="45" t="s">
        <v>480</v>
      </c>
    </row>
    <row r="63" spans="1:6" ht="28.5" customHeight="1">
      <c r="A63" s="170"/>
      <c r="B63" s="170"/>
    </row>
    <row r="64" spans="1:6" ht="28.5" customHeight="1">
      <c r="A64" s="170"/>
      <c r="B64" s="170"/>
    </row>
    <row r="65" spans="1:2" ht="28.5" customHeight="1">
      <c r="A65" s="170"/>
      <c r="B65" s="170"/>
    </row>
    <row r="66" spans="1:2" ht="28.5" customHeight="1">
      <c r="A66" s="170"/>
      <c r="B66" s="170"/>
    </row>
    <row r="67" spans="1:2" ht="28.5" customHeight="1">
      <c r="A67" s="170"/>
      <c r="B67" s="170"/>
    </row>
    <row r="68" spans="1:2" ht="28.5" customHeight="1">
      <c r="A68" s="170"/>
      <c r="B68" s="170"/>
    </row>
    <row r="69" spans="1:2" ht="28.5" customHeight="1">
      <c r="A69" s="170"/>
      <c r="B69" s="170"/>
    </row>
    <row r="70" spans="1:2" ht="28.5" customHeight="1">
      <c r="A70" s="170"/>
      <c r="B70" s="170"/>
    </row>
    <row r="71" spans="1:2" ht="28.5" customHeight="1">
      <c r="A71" s="170"/>
      <c r="B71" s="170"/>
    </row>
    <row r="72" spans="1:2" ht="28.5" customHeight="1">
      <c r="A72" s="170"/>
      <c r="B72" s="170"/>
    </row>
    <row r="73" spans="1:2" ht="28.5" customHeight="1">
      <c r="A73" s="170"/>
      <c r="B73" s="170"/>
    </row>
    <row r="74" spans="1:2" ht="28.5" customHeight="1">
      <c r="A74" s="170"/>
      <c r="B74" s="170"/>
    </row>
    <row r="75" spans="1:2" ht="28.5" customHeight="1">
      <c r="A75" s="170"/>
      <c r="B75" s="170"/>
    </row>
    <row r="76" spans="1:2" ht="28.5" customHeight="1">
      <c r="A76" s="170"/>
      <c r="B76" s="170"/>
    </row>
    <row r="77" spans="1:2" ht="28.5" customHeight="1">
      <c r="A77" s="14"/>
      <c r="B77" s="14"/>
    </row>
    <row r="78" spans="1:2" ht="28.5" customHeight="1">
      <c r="A78" s="14"/>
      <c r="B78" s="14"/>
    </row>
    <row r="79" spans="1:2" ht="28.5" customHeight="1">
      <c r="A79" s="14"/>
      <c r="B79" s="14"/>
    </row>
    <row r="80" spans="1:2" ht="28.5" customHeight="1">
      <c r="A80" s="14"/>
      <c r="B80" s="14"/>
    </row>
    <row r="81" spans="1:2" ht="28.5" customHeight="1">
      <c r="A81" s="14"/>
      <c r="B81" s="14"/>
    </row>
    <row r="82" spans="1:2" ht="28.5" customHeight="1">
      <c r="A82" s="14"/>
      <c r="B82" s="14"/>
    </row>
    <row r="83" spans="1:2" ht="28.5" customHeight="1">
      <c r="A83" s="14"/>
      <c r="B83" s="14"/>
    </row>
    <row r="84" spans="1:2" ht="28.5" customHeight="1">
      <c r="A84" s="14"/>
      <c r="B84" s="14"/>
    </row>
    <row r="85" spans="1:2" ht="28.5" customHeight="1">
      <c r="A85" s="14"/>
      <c r="B85" s="14"/>
    </row>
    <row r="86" spans="1:2" ht="28.5" customHeight="1">
      <c r="A86" s="14"/>
      <c r="B86" s="14"/>
    </row>
    <row r="87" spans="1:2" ht="28.5" customHeight="1">
      <c r="A87" s="14"/>
      <c r="B87" s="14"/>
    </row>
    <row r="88" spans="1:2" ht="28.5" customHeight="1">
      <c r="A88" s="14"/>
      <c r="B88" s="14"/>
    </row>
    <row r="89" spans="1:2" ht="28.5" customHeight="1">
      <c r="A89" s="14"/>
      <c r="B89" s="14"/>
    </row>
    <row r="90" spans="1:2" ht="28.5" customHeight="1">
      <c r="A90" s="14"/>
      <c r="B90" s="14"/>
    </row>
    <row r="91" spans="1:2" ht="28.5" customHeight="1">
      <c r="A91" s="14"/>
      <c r="B91" s="14"/>
    </row>
    <row r="92" spans="1:2" ht="28.5" customHeight="1">
      <c r="A92" s="14"/>
      <c r="B92" s="14"/>
    </row>
    <row r="93" spans="1:2" ht="28.5" customHeight="1">
      <c r="A93" s="14"/>
      <c r="B93" s="14"/>
    </row>
    <row r="94" spans="1:2" ht="28.5" customHeight="1">
      <c r="A94" s="14"/>
      <c r="B94" s="14"/>
    </row>
    <row r="95" spans="1:2" ht="28.5" customHeight="1">
      <c r="A95" s="14"/>
      <c r="B95" s="14"/>
    </row>
    <row r="96" spans="1:2" ht="28.5" customHeight="1">
      <c r="A96" s="14"/>
      <c r="B96" s="14"/>
    </row>
    <row r="97" spans="1:2" ht="28.5" customHeight="1">
      <c r="A97" s="14"/>
      <c r="B97" s="14"/>
    </row>
    <row r="98" spans="1:2" ht="28.5" customHeight="1">
      <c r="A98" s="14"/>
      <c r="B98" s="14"/>
    </row>
    <row r="99" spans="1:2" ht="28.5" customHeight="1">
      <c r="A99" s="14"/>
      <c r="B99" s="14"/>
    </row>
    <row r="100" spans="1:2" ht="28.5" customHeight="1">
      <c r="A100" s="14"/>
      <c r="B100" s="14"/>
    </row>
    <row r="101" spans="1:2" ht="28.5" customHeight="1">
      <c r="A101" s="14"/>
      <c r="B101" s="14"/>
    </row>
    <row r="102" spans="1:2" ht="28.5" customHeight="1">
      <c r="A102" s="14"/>
      <c r="B102" s="14"/>
    </row>
    <row r="103" spans="1:2" ht="28.5" customHeight="1">
      <c r="A103" s="14"/>
      <c r="B103" s="14"/>
    </row>
    <row r="104" spans="1:2" ht="28.5" customHeight="1">
      <c r="A104" s="14"/>
      <c r="B104" s="14"/>
    </row>
  </sheetData>
  <autoFilter ref="A2:F62"/>
  <phoneticPr fontId="2"/>
  <printOptions horizontalCentered="1"/>
  <pageMargins left="0.59055118110236227" right="0.59055118110236227" top="0.59055118110236227" bottom="0.59055118110236227" header="0.39370078740157483" footer="0.31496062992125984"/>
  <pageSetup paperSize="9" scale="78" fitToWidth="1" fitToHeight="0" orientation="portrait" usePrinterDefaults="1" blackAndWhite="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J68"/>
  <sheetViews>
    <sheetView view="pageBreakPreview" zoomScale="70" zoomScaleNormal="70" zoomScaleSheetLayoutView="70" workbookViewId="0">
      <selection activeCell="L28" sqref="L28"/>
    </sheetView>
  </sheetViews>
  <sheetFormatPr defaultRowHeight="13.5"/>
  <cols>
    <col min="1" max="1" width="25.5" style="198" customWidth="1"/>
    <col min="2" max="2" width="39" customWidth="1"/>
    <col min="3" max="4" width="36.625" style="199" hidden="1" customWidth="1" outlineLevel="1"/>
    <col min="5" max="5" width="51.625" customWidth="1" collapsed="1"/>
    <col min="6" max="6" width="37.375" customWidth="1"/>
    <col min="7" max="7" width="19.875" style="200" hidden="1" customWidth="1" outlineLevel="1"/>
    <col min="8" max="8" width="9.625" bestFit="1" customWidth="1" collapsed="1"/>
    <col min="9" max="9" width="4.25" bestFit="1" customWidth="1"/>
    <col min="10" max="10" width="9.875" style="201" bestFit="1" customWidth="1"/>
  </cols>
  <sheetData>
    <row r="1" spans="1:9" ht="18.75" customHeight="1">
      <c r="A1" s="202"/>
      <c r="B1" s="202" t="s">
        <v>275</v>
      </c>
      <c r="C1" s="219" t="s">
        <v>149</v>
      </c>
      <c r="D1" s="219" t="s">
        <v>156</v>
      </c>
      <c r="E1" s="202" t="s">
        <v>298</v>
      </c>
      <c r="F1" s="230" t="s">
        <v>281</v>
      </c>
      <c r="G1" s="236" t="s">
        <v>475</v>
      </c>
      <c r="H1" s="240" t="s">
        <v>345</v>
      </c>
      <c r="I1" s="252"/>
    </row>
    <row r="2" spans="1:9" ht="18.75" customHeight="1">
      <c r="A2" s="203" t="s">
        <v>299</v>
      </c>
      <c r="B2" s="209" t="s">
        <v>235</v>
      </c>
      <c r="C2" s="220" t="s">
        <v>157</v>
      </c>
      <c r="D2" s="220" t="s">
        <v>315</v>
      </c>
      <c r="E2" s="209" t="s">
        <v>209</v>
      </c>
      <c r="F2" s="231" t="s">
        <v>302</v>
      </c>
      <c r="G2" s="237" t="str">
        <f t="shared" ref="G2:G68" si="0">D2&amp;F2</f>
        <v>_１_ア_小児初期救急センター運営事業ア　都道府県が実施する事業</v>
      </c>
      <c r="H2" s="241" t="s">
        <v>305</v>
      </c>
      <c r="I2" s="253" t="s">
        <v>306</v>
      </c>
    </row>
    <row r="3" spans="1:9" ht="84.75" customHeight="1">
      <c r="A3" s="204"/>
      <c r="B3" s="210"/>
      <c r="C3" s="221"/>
      <c r="D3" s="221" t="str">
        <f>D2</f>
        <v>_１_ア_小児初期救急センター運営事業</v>
      </c>
      <c r="E3" s="210"/>
      <c r="F3" s="231" t="s">
        <v>52</v>
      </c>
      <c r="G3" s="237" t="str">
        <f t="shared" si="0"/>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42" t="s">
        <v>309</v>
      </c>
      <c r="I3" s="254" t="s">
        <v>68</v>
      </c>
    </row>
    <row r="4" spans="1:9" ht="18.75" customHeight="1">
      <c r="A4" s="204"/>
      <c r="B4" s="211" t="s">
        <v>311</v>
      </c>
      <c r="C4" s="222" t="s">
        <v>161</v>
      </c>
      <c r="D4" s="222" t="s">
        <v>487</v>
      </c>
      <c r="E4" s="211" t="s">
        <v>265</v>
      </c>
      <c r="F4" s="232" t="s">
        <v>302</v>
      </c>
      <c r="G4" s="238" t="str">
        <f t="shared" si="0"/>
        <v>_１_イ_共同利用型病院運営事業ア　都道府県が実施する事業</v>
      </c>
      <c r="H4" s="243" t="s">
        <v>313</v>
      </c>
      <c r="I4" s="255" t="s">
        <v>316</v>
      </c>
    </row>
    <row r="5" spans="1:9" ht="51" customHeight="1">
      <c r="A5" s="204"/>
      <c r="B5" s="212"/>
      <c r="C5" s="223"/>
      <c r="D5" s="223" t="str">
        <f>D4</f>
        <v>_１_イ_共同利用型病院運営事業</v>
      </c>
      <c r="E5" s="212"/>
      <c r="F5" s="232" t="s">
        <v>317</v>
      </c>
      <c r="G5" s="238" t="str">
        <f t="shared" si="0"/>
        <v>_１_イ_共同利用型病院運営事業イ　市町村が実施する事業、又は都道府県、市町村以外の者が実施する事業に対し市町村が行う補助事業に対して都道府県が補助する事業</v>
      </c>
      <c r="H5" s="243" t="s">
        <v>318</v>
      </c>
      <c r="I5" s="255" t="s">
        <v>320</v>
      </c>
    </row>
    <row r="6" spans="1:9" ht="18.75" customHeight="1">
      <c r="A6" s="204"/>
      <c r="B6" s="209" t="s">
        <v>322</v>
      </c>
      <c r="C6" s="220" t="s">
        <v>252</v>
      </c>
      <c r="D6" s="220" t="s">
        <v>183</v>
      </c>
      <c r="E6" s="209" t="s">
        <v>323</v>
      </c>
      <c r="F6" s="231" t="s">
        <v>302</v>
      </c>
      <c r="G6" s="237" t="str">
        <f t="shared" si="0"/>
        <v>_１_ウ_ヘリコプター等添乗医師等確保事業ア　都道府県が実施する事業</v>
      </c>
      <c r="H6" s="242" t="s">
        <v>327</v>
      </c>
      <c r="I6" s="254" t="s">
        <v>316</v>
      </c>
    </row>
    <row r="7" spans="1:9" ht="69.75" customHeight="1">
      <c r="A7" s="204"/>
      <c r="B7" s="210"/>
      <c r="C7" s="221"/>
      <c r="D7" s="221" t="str">
        <f>D6</f>
        <v>_１_ウ_ヘリコプター等添乗医師等確保事業</v>
      </c>
      <c r="E7" s="210"/>
      <c r="F7" s="231" t="s">
        <v>317</v>
      </c>
      <c r="G7" s="237" t="str">
        <f t="shared" si="0"/>
        <v>_１_ウ_ヘリコプター等添乗医師等確保事業イ　市町村が実施する事業、又は都道府県、市町村以外の者が実施する事業に対し市町村が行う補助事業に対して都道府県が補助する事業</v>
      </c>
      <c r="H7" s="242" t="s">
        <v>328</v>
      </c>
      <c r="I7" s="254" t="s">
        <v>320</v>
      </c>
    </row>
    <row r="8" spans="1:9" ht="18.75" customHeight="1">
      <c r="A8" s="204"/>
      <c r="B8" s="211" t="s">
        <v>47</v>
      </c>
      <c r="C8" s="222" t="s">
        <v>263</v>
      </c>
      <c r="D8" s="222" t="s">
        <v>192</v>
      </c>
      <c r="E8" s="215" t="s">
        <v>329</v>
      </c>
      <c r="F8" s="232" t="s">
        <v>330</v>
      </c>
      <c r="G8" s="238" t="str">
        <f t="shared" si="0"/>
        <v>_１_ク_自動体外式除細動器_ＡＥＤ_の普及啓発事業―</v>
      </c>
      <c r="H8" s="244" t="s">
        <v>245</v>
      </c>
      <c r="I8" s="256" t="s">
        <v>306</v>
      </c>
    </row>
    <row r="9" spans="1:9" ht="40.5" customHeight="1">
      <c r="A9" s="204"/>
      <c r="B9" s="213"/>
      <c r="C9" s="224" t="s">
        <v>0</v>
      </c>
      <c r="D9" s="224" t="s">
        <v>128</v>
      </c>
      <c r="E9" s="215" t="s">
        <v>331</v>
      </c>
      <c r="F9" s="232" t="s">
        <v>330</v>
      </c>
      <c r="G9" s="238" t="str">
        <f t="shared" si="0"/>
        <v>_１_ケ_救急医療情報センター_広域災害・救急医療情報システム_運営事業―</v>
      </c>
      <c r="H9" s="245" t="s">
        <v>245</v>
      </c>
      <c r="I9" s="257" t="s">
        <v>306</v>
      </c>
    </row>
    <row r="10" spans="1:9" ht="18.75" customHeight="1">
      <c r="A10" s="204"/>
      <c r="B10" s="212"/>
      <c r="C10" s="223" t="s">
        <v>61</v>
      </c>
      <c r="D10" s="223" t="s">
        <v>488</v>
      </c>
      <c r="E10" s="215" t="s">
        <v>332</v>
      </c>
      <c r="F10" s="232" t="s">
        <v>330</v>
      </c>
      <c r="G10" s="238" t="str">
        <f t="shared" si="0"/>
        <v>_１_コ_救急・周産期医療情報システム機能強化事業―</v>
      </c>
      <c r="H10" s="246" t="s">
        <v>245</v>
      </c>
      <c r="I10" s="258" t="s">
        <v>306</v>
      </c>
    </row>
    <row r="11" spans="1:9" ht="18.75" customHeight="1">
      <c r="A11" s="204"/>
      <c r="B11" s="214" t="s">
        <v>188</v>
      </c>
      <c r="C11" s="225" t="s">
        <v>151</v>
      </c>
      <c r="D11" s="225" t="s">
        <v>495</v>
      </c>
      <c r="E11" s="214" t="s">
        <v>333</v>
      </c>
      <c r="F11" s="231" t="s">
        <v>330</v>
      </c>
      <c r="G11" s="237" t="str">
        <f t="shared" si="0"/>
        <v>_１_エ_救命救急センター運営事業―</v>
      </c>
      <c r="H11" s="242" t="s">
        <v>334</v>
      </c>
      <c r="I11" s="254" t="s">
        <v>338</v>
      </c>
    </row>
    <row r="12" spans="1:9" ht="36.75" customHeight="1">
      <c r="A12" s="204"/>
      <c r="B12" s="211" t="s">
        <v>339</v>
      </c>
      <c r="C12" s="222" t="s">
        <v>166</v>
      </c>
      <c r="D12" s="222" t="s">
        <v>469</v>
      </c>
      <c r="E12" s="211" t="s">
        <v>341</v>
      </c>
      <c r="F12" s="232" t="s">
        <v>302</v>
      </c>
      <c r="G12" s="238" t="str">
        <f t="shared" si="0"/>
        <v>_１_オ_小児救命救急センター運営事業ア　都道府県が実施する事業</v>
      </c>
      <c r="H12" s="243" t="s">
        <v>343</v>
      </c>
      <c r="I12" s="255" t="s">
        <v>306</v>
      </c>
    </row>
    <row r="13" spans="1:9" ht="36.75" customHeight="1">
      <c r="A13" s="204"/>
      <c r="B13" s="213"/>
      <c r="C13" s="224"/>
      <c r="D13" s="224" t="s">
        <v>469</v>
      </c>
      <c r="E13" s="213"/>
      <c r="F13" s="232" t="s">
        <v>58</v>
      </c>
      <c r="G13" s="238" t="str">
        <f t="shared" si="0"/>
        <v>_１_オ_小児救命救急センター運営事業イ　都道府県が補助する事業</v>
      </c>
      <c r="H13" s="243" t="s">
        <v>82</v>
      </c>
      <c r="I13" s="255" t="s">
        <v>246</v>
      </c>
    </row>
    <row r="14" spans="1:9" ht="36.75" customHeight="1">
      <c r="A14" s="204"/>
      <c r="B14" s="213"/>
      <c r="C14" s="224"/>
      <c r="D14" s="224" t="s">
        <v>469</v>
      </c>
      <c r="E14" s="212"/>
      <c r="F14" s="232" t="s">
        <v>349</v>
      </c>
      <c r="G14" s="238" t="str">
        <f t="shared" si="0"/>
        <v>_１_オ_小児救命救急センター運営事業ウ　都道府県、市町村以外の者が実施する事業に対し市町村が行う補助事業に対して都道府県が補助する事業</v>
      </c>
      <c r="H14" s="243" t="s">
        <v>351</v>
      </c>
      <c r="I14" s="255" t="s">
        <v>352</v>
      </c>
    </row>
    <row r="15" spans="1:9" ht="36.75" customHeight="1">
      <c r="A15" s="204"/>
      <c r="B15" s="213"/>
      <c r="C15" s="224" t="s">
        <v>256</v>
      </c>
      <c r="D15" s="224" t="s">
        <v>472</v>
      </c>
      <c r="E15" s="211" t="s">
        <v>347</v>
      </c>
      <c r="F15" s="232" t="s">
        <v>302</v>
      </c>
      <c r="G15" s="238" t="str">
        <f t="shared" si="0"/>
        <v>_１_サ_救急患者退院コーディネーター事業ア　都道府県が実施する事業</v>
      </c>
      <c r="H15" s="243" t="s">
        <v>343</v>
      </c>
      <c r="I15" s="255" t="s">
        <v>306</v>
      </c>
    </row>
    <row r="16" spans="1:9" ht="36.75" customHeight="1">
      <c r="A16" s="204"/>
      <c r="B16" s="213"/>
      <c r="C16" s="224"/>
      <c r="D16" s="224" t="s">
        <v>472</v>
      </c>
      <c r="E16" s="213"/>
      <c r="F16" s="232" t="s">
        <v>58</v>
      </c>
      <c r="G16" s="238" t="str">
        <f t="shared" si="0"/>
        <v>_１_サ_救急患者退院コーディネーター事業イ　都道府県が補助する事業</v>
      </c>
      <c r="H16" s="243" t="s">
        <v>82</v>
      </c>
      <c r="I16" s="255" t="s">
        <v>246</v>
      </c>
    </row>
    <row r="17" spans="1:9" ht="36.75" customHeight="1">
      <c r="A17" s="204"/>
      <c r="B17" s="212"/>
      <c r="C17" s="223"/>
      <c r="D17" s="223" t="str">
        <f>D15</f>
        <v>_１_サ_救急患者退院コーディネーター事業</v>
      </c>
      <c r="E17" s="212"/>
      <c r="F17" s="232" t="s">
        <v>349</v>
      </c>
      <c r="G17" s="238" t="str">
        <f t="shared" si="0"/>
        <v>_１_サ_救急患者退院コーディネーター事業ウ　都道府県、市町村以外の者が実施する事業に対し市町村が行う補助事業に対して都道府県が補助する事業</v>
      </c>
      <c r="H17" s="243" t="s">
        <v>351</v>
      </c>
      <c r="I17" s="255" t="s">
        <v>352</v>
      </c>
    </row>
    <row r="18" spans="1:9" ht="18.75" customHeight="1">
      <c r="A18" s="204"/>
      <c r="B18" s="209" t="s">
        <v>354</v>
      </c>
      <c r="C18" s="220" t="s">
        <v>253</v>
      </c>
      <c r="D18" s="220" t="s">
        <v>496</v>
      </c>
      <c r="E18" s="209" t="s">
        <v>356</v>
      </c>
      <c r="F18" s="231" t="s">
        <v>266</v>
      </c>
      <c r="G18" s="237" t="str">
        <f t="shared" si="0"/>
        <v>_１_カ_ドクターヘリ導入促進事業ア　都道府県又は広域連合が実施する事業</v>
      </c>
      <c r="H18" s="242" t="s">
        <v>307</v>
      </c>
      <c r="I18" s="254" t="s">
        <v>306</v>
      </c>
    </row>
    <row r="19" spans="1:9" ht="18.75" customHeight="1">
      <c r="A19" s="204"/>
      <c r="B19" s="210"/>
      <c r="C19" s="221"/>
      <c r="D19" s="221" t="str">
        <f>D18</f>
        <v>_１_カ_ドクターヘリ導入促進事業</v>
      </c>
      <c r="E19" s="210"/>
      <c r="F19" s="231" t="s">
        <v>357</v>
      </c>
      <c r="G19" s="237" t="str">
        <f t="shared" si="0"/>
        <v>_１_カ_ドクターヘリ導入促進事業イ　都道府県又は広域連合が補助する事業</v>
      </c>
      <c r="H19" s="242" t="s">
        <v>358</v>
      </c>
      <c r="I19" s="254" t="s">
        <v>239</v>
      </c>
    </row>
    <row r="20" spans="1:9" ht="18.75" customHeight="1">
      <c r="A20" s="204"/>
      <c r="B20" s="211" t="s">
        <v>361</v>
      </c>
      <c r="C20" s="222" t="s">
        <v>169</v>
      </c>
      <c r="D20" s="222" t="s">
        <v>403</v>
      </c>
      <c r="E20" s="211" t="s">
        <v>355</v>
      </c>
      <c r="F20" s="232" t="s">
        <v>302</v>
      </c>
      <c r="G20" s="238" t="str">
        <f t="shared" si="0"/>
        <v>_１_キ_救急救命士病院実習受入促進事業ア　都道府県が実施する事業</v>
      </c>
      <c r="H20" s="243" t="s">
        <v>362</v>
      </c>
      <c r="I20" s="255" t="s">
        <v>306</v>
      </c>
    </row>
    <row r="21" spans="1:9" ht="18.75" customHeight="1">
      <c r="A21" s="205"/>
      <c r="B21" s="212"/>
      <c r="C21" s="223"/>
      <c r="D21" s="223" t="str">
        <f>D20</f>
        <v>_１_キ_救急救命士病院実習受入促進事業</v>
      </c>
      <c r="E21" s="212"/>
      <c r="F21" s="232" t="s">
        <v>58</v>
      </c>
      <c r="G21" s="238" t="str">
        <f t="shared" si="0"/>
        <v>_１_キ_救急救命士病院実習受入促進事業イ　都道府県が補助する事業</v>
      </c>
      <c r="H21" s="243" t="s">
        <v>363</v>
      </c>
      <c r="I21" s="255" t="s">
        <v>239</v>
      </c>
    </row>
    <row r="22" spans="1:9" ht="18.75" customHeight="1">
      <c r="A22" s="203" t="s">
        <v>344</v>
      </c>
      <c r="B22" s="214" t="s">
        <v>100</v>
      </c>
      <c r="C22" s="225" t="s">
        <v>159</v>
      </c>
      <c r="D22" s="225" t="s">
        <v>463</v>
      </c>
      <c r="E22" s="214" t="s">
        <v>251</v>
      </c>
      <c r="F22" s="231" t="s">
        <v>330</v>
      </c>
      <c r="G22" s="237" t="str">
        <f t="shared" si="0"/>
        <v>_２_ア_周産期医療対策事業―</v>
      </c>
      <c r="H22" s="242" t="s">
        <v>365</v>
      </c>
      <c r="I22" s="254" t="s">
        <v>306</v>
      </c>
    </row>
    <row r="23" spans="1:9" ht="18.75" customHeight="1">
      <c r="A23" s="204"/>
      <c r="B23" s="211" t="s">
        <v>367</v>
      </c>
      <c r="C23" s="222" t="s">
        <v>162</v>
      </c>
      <c r="D23" s="222" t="s">
        <v>477</v>
      </c>
      <c r="E23" s="211" t="s">
        <v>289</v>
      </c>
      <c r="F23" s="232" t="s">
        <v>302</v>
      </c>
      <c r="G23" s="238" t="str">
        <f t="shared" si="0"/>
        <v>_２_イ_周産期母子医療センター運営事業ア　都道府県が実施する事業</v>
      </c>
      <c r="H23" s="243" t="s">
        <v>368</v>
      </c>
      <c r="I23" s="255" t="s">
        <v>306</v>
      </c>
    </row>
    <row r="24" spans="1:9" ht="18.75" customHeight="1">
      <c r="A24" s="204"/>
      <c r="B24" s="212"/>
      <c r="C24" s="223"/>
      <c r="D24" s="223" t="str">
        <f>D23</f>
        <v>_２_イ_周産期母子医療センター運営事業</v>
      </c>
      <c r="E24" s="212"/>
      <c r="F24" s="232" t="s">
        <v>58</v>
      </c>
      <c r="G24" s="238" t="str">
        <f t="shared" si="0"/>
        <v>_２_イ_周産期母子医療センター運営事業イ　都道府県が補助する事業</v>
      </c>
      <c r="H24" s="243" t="s">
        <v>369</v>
      </c>
      <c r="I24" s="255" t="s">
        <v>246</v>
      </c>
    </row>
    <row r="25" spans="1:9" ht="35.25" customHeight="1">
      <c r="A25" s="204"/>
      <c r="B25" s="209" t="s">
        <v>324</v>
      </c>
      <c r="C25" s="220" t="s">
        <v>165</v>
      </c>
      <c r="D25" s="220" t="s">
        <v>29</v>
      </c>
      <c r="E25" s="209" t="s">
        <v>370</v>
      </c>
      <c r="F25" s="231" t="s">
        <v>302</v>
      </c>
      <c r="G25" s="237" t="str">
        <f t="shared" si="0"/>
        <v>_２_ウ_ＮＩＣＵ等長期入院児支援事業_ア_地域療育支援施設運営事業_イ_日中一時支援事業ア　都道府県が実施する事業</v>
      </c>
      <c r="H25" s="242" t="s">
        <v>371</v>
      </c>
      <c r="I25" s="254" t="s">
        <v>306</v>
      </c>
    </row>
    <row r="26" spans="1:9" ht="18.75" customHeight="1">
      <c r="A26" s="204"/>
      <c r="B26" s="210"/>
      <c r="C26" s="221"/>
      <c r="D26" s="221" t="str">
        <f>D25</f>
        <v>_２_ウ_ＮＩＣＵ等長期入院児支援事業_ア_地域療育支援施設運営事業_イ_日中一時支援事業</v>
      </c>
      <c r="E26" s="210"/>
      <c r="F26" s="231" t="s">
        <v>58</v>
      </c>
      <c r="G26" s="237" t="str">
        <f t="shared" si="0"/>
        <v>_２_ウ_ＮＩＣＵ等長期入院児支援事業_ア_地域療育支援施設運営事業_イ_日中一時支援事業イ　都道府県が補助する事業</v>
      </c>
      <c r="H26" s="242" t="s">
        <v>216</v>
      </c>
      <c r="I26" s="254" t="s">
        <v>246</v>
      </c>
    </row>
    <row r="27" spans="1:9" ht="33" customHeight="1">
      <c r="A27" s="204"/>
      <c r="B27" s="211" t="s">
        <v>374</v>
      </c>
      <c r="C27" s="222" t="str">
        <f>C25</f>
        <v>ＮＩＣＵ等長期入院児支援事業</v>
      </c>
      <c r="D27" s="222" t="str">
        <f>D26</f>
        <v>_２_ウ_ＮＩＣＵ等長期入院児支援事業_ア_地域療育支援施設運営事業_イ_日中一時支援事業</v>
      </c>
      <c r="E27" s="211" t="s">
        <v>83</v>
      </c>
      <c r="F27" s="232" t="s">
        <v>302</v>
      </c>
      <c r="G27" s="238" t="str">
        <f t="shared" si="0"/>
        <v>_２_ウ_ＮＩＣＵ等長期入院児支援事業_ア_地域療育支援施設運営事業_イ_日中一時支援事業ア　都道府県が実施する事業</v>
      </c>
      <c r="H27" s="243" t="s">
        <v>375</v>
      </c>
      <c r="I27" s="255" t="s">
        <v>306</v>
      </c>
    </row>
    <row r="28" spans="1:9" ht="18.75" customHeight="1">
      <c r="A28" s="205"/>
      <c r="B28" s="212"/>
      <c r="C28" s="223"/>
      <c r="D28" s="223" t="str">
        <f>D26</f>
        <v>_２_ウ_ＮＩＣＵ等長期入院児支援事業_ア_地域療育支援施設運営事業_イ_日中一時支援事業</v>
      </c>
      <c r="E28" s="212"/>
      <c r="F28" s="232" t="s">
        <v>58</v>
      </c>
      <c r="G28" s="238" t="str">
        <f t="shared" si="0"/>
        <v>_２_ウ_ＮＩＣＵ等長期入院児支援事業_ア_地域療育支援施設運営事業_イ_日中一時支援事業イ　都道府県が補助する事業</v>
      </c>
      <c r="H28" s="243" t="s">
        <v>350</v>
      </c>
      <c r="I28" s="255" t="s">
        <v>246</v>
      </c>
    </row>
    <row r="29" spans="1:9" ht="18.75" customHeight="1">
      <c r="A29" s="203" t="s">
        <v>207</v>
      </c>
      <c r="B29" s="209" t="s">
        <v>59</v>
      </c>
      <c r="C29" s="220" t="s">
        <v>48</v>
      </c>
      <c r="D29" s="220" t="s">
        <v>497</v>
      </c>
      <c r="E29" s="209" t="s">
        <v>231</v>
      </c>
      <c r="F29" s="231" t="s">
        <v>302</v>
      </c>
      <c r="G29" s="237" t="str">
        <f t="shared" si="0"/>
        <v>_３_ア_外国人看護師候補者就労研修支援事業ア　都道府県が実施する事業</v>
      </c>
      <c r="H29" s="242" t="s">
        <v>377</v>
      </c>
      <c r="I29" s="254" t="s">
        <v>378</v>
      </c>
    </row>
    <row r="30" spans="1:9" ht="18.75" customHeight="1">
      <c r="A30" s="204"/>
      <c r="B30" s="210"/>
      <c r="C30" s="221"/>
      <c r="D30" s="221" t="str">
        <f>D29</f>
        <v>_３_ア_外国人看護師候補者就労研修支援事業</v>
      </c>
      <c r="E30" s="210"/>
      <c r="F30" s="231" t="s">
        <v>58</v>
      </c>
      <c r="G30" s="237" t="str">
        <f t="shared" si="0"/>
        <v>_３_ア_外国人看護師候補者就労研修支援事業イ　都道府県が補助する事業</v>
      </c>
      <c r="H30" s="242" t="s">
        <v>379</v>
      </c>
      <c r="I30" s="254" t="s">
        <v>336</v>
      </c>
    </row>
    <row r="31" spans="1:9" ht="18.75" customHeight="1">
      <c r="A31" s="204"/>
      <c r="B31" s="215" t="s">
        <v>380</v>
      </c>
      <c r="C31" s="226" t="s">
        <v>26</v>
      </c>
      <c r="D31" s="226" t="s">
        <v>499</v>
      </c>
      <c r="E31" s="215" t="s">
        <v>382</v>
      </c>
      <c r="F31" s="232" t="s">
        <v>330</v>
      </c>
      <c r="G31" s="238" t="str">
        <f t="shared" si="0"/>
        <v>_３_イ_看護職員就業相談員派遣面接相談事業―</v>
      </c>
      <c r="H31" s="243" t="s">
        <v>230</v>
      </c>
      <c r="I31" s="255" t="s">
        <v>336</v>
      </c>
    </row>
    <row r="32" spans="1:9" ht="18.75" customHeight="1">
      <c r="A32" s="205"/>
      <c r="B32" s="214" t="s">
        <v>383</v>
      </c>
      <c r="C32" s="225" t="s">
        <v>483</v>
      </c>
      <c r="D32" s="225" t="s">
        <v>489</v>
      </c>
      <c r="E32" s="214" t="s">
        <v>195</v>
      </c>
      <c r="F32" s="231" t="s">
        <v>330</v>
      </c>
      <c r="G32" s="237" t="str">
        <f t="shared" si="0"/>
        <v>_３_ウ_助産師出向支援導入事業―</v>
      </c>
      <c r="H32" s="242" t="s">
        <v>385</v>
      </c>
      <c r="I32" s="254" t="s">
        <v>378</v>
      </c>
    </row>
    <row r="33" spans="1:9" ht="24" customHeight="1">
      <c r="A33" s="206" t="s">
        <v>387</v>
      </c>
      <c r="B33" s="215" t="s">
        <v>388</v>
      </c>
      <c r="C33" s="226" t="s">
        <v>467</v>
      </c>
      <c r="D33" s="226" t="s">
        <v>490</v>
      </c>
      <c r="E33" s="215" t="s">
        <v>390</v>
      </c>
      <c r="F33" s="232" t="s">
        <v>330</v>
      </c>
      <c r="G33" s="238" t="str">
        <f t="shared" si="0"/>
        <v>_４_歯科医療安全管理体制推進特別事業―</v>
      </c>
      <c r="H33" s="243" t="s">
        <v>79</v>
      </c>
      <c r="I33" s="255" t="s">
        <v>378</v>
      </c>
    </row>
    <row r="34" spans="1:9" ht="42.75" customHeight="1">
      <c r="A34" s="206" t="s">
        <v>146</v>
      </c>
      <c r="B34" s="214" t="s">
        <v>388</v>
      </c>
      <c r="C34" s="225" t="s">
        <v>480</v>
      </c>
      <c r="D34" s="225" t="s">
        <v>134</v>
      </c>
      <c r="E34" s="214" t="s">
        <v>146</v>
      </c>
      <c r="F34" s="231" t="s">
        <v>330</v>
      </c>
      <c r="G34" s="237" t="str">
        <f t="shared" si="0"/>
        <v>_５_院内感染地域支援ネットワ_ク事業―</v>
      </c>
      <c r="H34" s="242" t="s">
        <v>205</v>
      </c>
      <c r="I34" s="254" t="s">
        <v>306</v>
      </c>
    </row>
    <row r="35" spans="1:9" ht="24" customHeight="1">
      <c r="A35" s="206" t="s">
        <v>391</v>
      </c>
      <c r="B35" s="215" t="s">
        <v>388</v>
      </c>
      <c r="C35" s="226" t="s">
        <v>466</v>
      </c>
      <c r="D35" s="226" t="s">
        <v>500</v>
      </c>
      <c r="E35" s="215" t="s">
        <v>392</v>
      </c>
      <c r="F35" s="232" t="s">
        <v>330</v>
      </c>
      <c r="G35" s="238" t="str">
        <f t="shared" si="0"/>
        <v>_６_医療連携体制推進事業―</v>
      </c>
      <c r="H35" s="243" t="s">
        <v>394</v>
      </c>
      <c r="I35" s="255" t="s">
        <v>306</v>
      </c>
    </row>
    <row r="36" spans="1:9" ht="57.75" customHeight="1">
      <c r="A36" s="203" t="s">
        <v>396</v>
      </c>
      <c r="B36" s="209" t="s">
        <v>397</v>
      </c>
      <c r="C36" s="220" t="s">
        <v>152</v>
      </c>
      <c r="D36" s="220" t="s">
        <v>498</v>
      </c>
      <c r="E36" s="214" t="s">
        <v>398</v>
      </c>
      <c r="F36" s="231" t="s">
        <v>330</v>
      </c>
      <c r="G36" s="237" t="str">
        <f t="shared" si="0"/>
        <v>_７_ア_ア_休日夜間急患センター設備整備事業―</v>
      </c>
      <c r="H36" s="247" t="s">
        <v>276</v>
      </c>
      <c r="I36" s="259" t="s">
        <v>338</v>
      </c>
    </row>
    <row r="37" spans="1:9" ht="24" customHeight="1">
      <c r="A37" s="204"/>
      <c r="B37" s="216"/>
      <c r="C37" s="227" t="s">
        <v>182</v>
      </c>
      <c r="D37" s="227" t="s">
        <v>292</v>
      </c>
      <c r="E37" s="214" t="s">
        <v>255</v>
      </c>
      <c r="F37" s="231" t="s">
        <v>330</v>
      </c>
      <c r="G37" s="237" t="str">
        <f t="shared" si="0"/>
        <v>_７_ア_イ_小児初期救急センター設備整備事業―</v>
      </c>
      <c r="H37" s="248" t="s">
        <v>276</v>
      </c>
      <c r="I37" s="260" t="s">
        <v>338</v>
      </c>
    </row>
    <row r="38" spans="1:9" ht="24" customHeight="1">
      <c r="A38" s="204"/>
      <c r="B38" s="216"/>
      <c r="C38" s="227" t="s">
        <v>130</v>
      </c>
      <c r="D38" s="227" t="s">
        <v>393</v>
      </c>
      <c r="E38" s="214" t="s">
        <v>401</v>
      </c>
      <c r="F38" s="231" t="s">
        <v>330</v>
      </c>
      <c r="G38" s="237" t="str">
        <f t="shared" si="0"/>
        <v>_７_ア_エ_救命救急センター設備整備事業―</v>
      </c>
      <c r="H38" s="248" t="s">
        <v>276</v>
      </c>
      <c r="I38" s="260" t="s">
        <v>338</v>
      </c>
    </row>
    <row r="39" spans="1:9" ht="24" customHeight="1">
      <c r="A39" s="204"/>
      <c r="B39" s="216"/>
      <c r="C39" s="227" t="s">
        <v>185</v>
      </c>
      <c r="D39" s="227" t="s">
        <v>502</v>
      </c>
      <c r="E39" s="214" t="s">
        <v>402</v>
      </c>
      <c r="F39" s="231" t="s">
        <v>330</v>
      </c>
      <c r="G39" s="237" t="str">
        <f t="shared" si="0"/>
        <v>_７_ア_オ_高度救命救急センター設備整備事業―</v>
      </c>
      <c r="H39" s="248" t="s">
        <v>276</v>
      </c>
      <c r="I39" s="260" t="s">
        <v>338</v>
      </c>
    </row>
    <row r="40" spans="1:9" ht="24" customHeight="1">
      <c r="A40" s="204"/>
      <c r="B40" s="216"/>
      <c r="C40" s="227" t="s">
        <v>24</v>
      </c>
      <c r="D40" s="227" t="s">
        <v>420</v>
      </c>
      <c r="E40" s="214" t="s">
        <v>167</v>
      </c>
      <c r="F40" s="231" t="s">
        <v>330</v>
      </c>
      <c r="G40" s="237" t="str">
        <f t="shared" si="0"/>
        <v>_７_ア_カ_小児救急医療拠点病院設備整備事業―</v>
      </c>
      <c r="H40" s="248" t="s">
        <v>276</v>
      </c>
      <c r="I40" s="260" t="s">
        <v>338</v>
      </c>
    </row>
    <row r="41" spans="1:9" ht="24" customHeight="1">
      <c r="A41" s="204"/>
      <c r="B41" s="216"/>
      <c r="C41" s="227" t="s">
        <v>164</v>
      </c>
      <c r="D41" s="227" t="s">
        <v>491</v>
      </c>
      <c r="E41" s="214" t="s">
        <v>300</v>
      </c>
      <c r="F41" s="231" t="s">
        <v>330</v>
      </c>
      <c r="G41" s="237" t="str">
        <f t="shared" si="0"/>
        <v>_７_イ_小児救急遠隔医療設備整備事業―</v>
      </c>
      <c r="H41" s="248" t="s">
        <v>276</v>
      </c>
      <c r="I41" s="260" t="s">
        <v>338</v>
      </c>
    </row>
    <row r="42" spans="1:9" ht="24" customHeight="1">
      <c r="A42" s="204"/>
      <c r="B42" s="216"/>
      <c r="C42" s="227" t="s">
        <v>190</v>
      </c>
      <c r="D42" s="227" t="s">
        <v>503</v>
      </c>
      <c r="E42" s="214" t="s">
        <v>405</v>
      </c>
      <c r="F42" s="231" t="s">
        <v>330</v>
      </c>
      <c r="G42" s="237" t="str">
        <f t="shared" si="0"/>
        <v>_７_ウ_ア_小児医療施設設備整備事業―</v>
      </c>
      <c r="H42" s="248" t="s">
        <v>276</v>
      </c>
      <c r="I42" s="260" t="s">
        <v>338</v>
      </c>
    </row>
    <row r="43" spans="1:9" ht="24" customHeight="1">
      <c r="A43" s="204"/>
      <c r="B43" s="216"/>
      <c r="C43" s="227" t="s">
        <v>191</v>
      </c>
      <c r="D43" s="227" t="s">
        <v>505</v>
      </c>
      <c r="E43" s="214" t="s">
        <v>287</v>
      </c>
      <c r="F43" s="231" t="s">
        <v>330</v>
      </c>
      <c r="G43" s="237" t="str">
        <f t="shared" si="0"/>
        <v>_７_ウ_イ_周産期医療施設設備整備事業―</v>
      </c>
      <c r="H43" s="248" t="s">
        <v>276</v>
      </c>
      <c r="I43" s="260" t="s">
        <v>338</v>
      </c>
    </row>
    <row r="44" spans="1:9" ht="24" customHeight="1">
      <c r="A44" s="204"/>
      <c r="B44" s="216"/>
      <c r="C44" s="227" t="s">
        <v>77</v>
      </c>
      <c r="D44" s="227" t="s">
        <v>381</v>
      </c>
      <c r="E44" s="214" t="s">
        <v>348</v>
      </c>
      <c r="F44" s="231" t="s">
        <v>330</v>
      </c>
      <c r="G44" s="237" t="str">
        <f t="shared" si="0"/>
        <v>_７_オ_ア_基幹災害拠点病院設備整備事業―</v>
      </c>
      <c r="H44" s="248" t="s">
        <v>276</v>
      </c>
      <c r="I44" s="260" t="s">
        <v>338</v>
      </c>
    </row>
    <row r="45" spans="1:9" ht="24" customHeight="1">
      <c r="A45" s="204"/>
      <c r="B45" s="216"/>
      <c r="C45" s="227" t="s">
        <v>193</v>
      </c>
      <c r="D45" s="227" t="s">
        <v>312</v>
      </c>
      <c r="E45" s="214" t="s">
        <v>407</v>
      </c>
      <c r="F45" s="231" t="s">
        <v>330</v>
      </c>
      <c r="G45" s="237" t="str">
        <f t="shared" si="0"/>
        <v>_７_オ_イ_地域災害拠点病院設備整備事業―</v>
      </c>
      <c r="H45" s="248" t="s">
        <v>276</v>
      </c>
      <c r="I45" s="260" t="s">
        <v>338</v>
      </c>
    </row>
    <row r="46" spans="1:9" ht="24" customHeight="1">
      <c r="A46" s="204"/>
      <c r="B46" s="210"/>
      <c r="C46" s="221" t="s">
        <v>174</v>
      </c>
      <c r="D46" s="221" t="s">
        <v>507</v>
      </c>
      <c r="E46" s="214" t="s">
        <v>303</v>
      </c>
      <c r="F46" s="231" t="s">
        <v>330</v>
      </c>
      <c r="G46" s="237" t="str">
        <f t="shared" si="0"/>
        <v>_７_ク_院内感染対策設備整備事業―</v>
      </c>
      <c r="H46" s="249" t="s">
        <v>276</v>
      </c>
      <c r="I46" s="261" t="s">
        <v>338</v>
      </c>
    </row>
    <row r="47" spans="1:9" ht="24" customHeight="1">
      <c r="A47" s="204"/>
      <c r="B47" s="211" t="s">
        <v>234</v>
      </c>
      <c r="C47" s="222" t="s">
        <v>184</v>
      </c>
      <c r="D47" s="222" t="s">
        <v>492</v>
      </c>
      <c r="E47" s="211" t="s">
        <v>408</v>
      </c>
      <c r="F47" s="232" t="s">
        <v>409</v>
      </c>
      <c r="G47" s="238" t="str">
        <f t="shared" si="0"/>
        <v>_７_ア_ウ_病院群輪番制病院及び共同利用型病院設備整備事業（ア）都道府県が補助する事業</v>
      </c>
      <c r="H47" s="243" t="s">
        <v>410</v>
      </c>
      <c r="I47" s="255" t="s">
        <v>411</v>
      </c>
    </row>
    <row r="48" spans="1:9" ht="60.75" customHeight="1">
      <c r="A48" s="204"/>
      <c r="B48" s="212"/>
      <c r="C48" s="223"/>
      <c r="D48" s="223" t="str">
        <f>D47</f>
        <v>_７_ア_ウ_病院群輪番制病院及び共同利用型病院設備整備事業</v>
      </c>
      <c r="E48" s="212"/>
      <c r="F48" s="232" t="s">
        <v>319</v>
      </c>
      <c r="G48" s="238" t="str">
        <f t="shared" si="0"/>
        <v>_７_ア_ウ_病院群輪番制病院及び共同利用型病院設備整備事業（イ）都道府県、市町村以外の者が実施する事業に対し市町村が行う補助事業に対して都道府県が補助する事業</v>
      </c>
      <c r="H48" s="243" t="s">
        <v>412</v>
      </c>
      <c r="I48" s="255" t="s">
        <v>411</v>
      </c>
    </row>
    <row r="49" spans="1:9" ht="24" customHeight="1">
      <c r="A49" s="204"/>
      <c r="B49" s="209" t="s">
        <v>413</v>
      </c>
      <c r="C49" s="220" t="s">
        <v>189</v>
      </c>
      <c r="D49" s="220" t="s">
        <v>342</v>
      </c>
      <c r="E49" s="209" t="s">
        <v>227</v>
      </c>
      <c r="F49" s="231" t="s">
        <v>202</v>
      </c>
      <c r="G49" s="237" t="str">
        <f t="shared" si="0"/>
        <v>_７_ア_キ_小児集中治療室設備整備事業（ア）都道府県が実施する事業</v>
      </c>
      <c r="H49" s="242" t="s">
        <v>173</v>
      </c>
      <c r="I49" s="254" t="s">
        <v>306</v>
      </c>
    </row>
    <row r="50" spans="1:9" ht="24" customHeight="1">
      <c r="A50" s="204"/>
      <c r="B50" s="210"/>
      <c r="C50" s="221"/>
      <c r="D50" s="221" t="str">
        <f>D49</f>
        <v>_７_ア_キ_小児集中治療室設備整備事業</v>
      </c>
      <c r="E50" s="210"/>
      <c r="F50" s="231" t="s">
        <v>35</v>
      </c>
      <c r="G50" s="237" t="str">
        <f t="shared" si="0"/>
        <v>_７_ア_キ_小児集中治療室設備整備事業（イ）都道府県が補助する事業</v>
      </c>
      <c r="H50" s="242" t="s">
        <v>414</v>
      </c>
      <c r="I50" s="254" t="s">
        <v>246</v>
      </c>
    </row>
    <row r="51" spans="1:9" ht="24" customHeight="1">
      <c r="A51" s="204"/>
      <c r="B51" s="215" t="s">
        <v>415</v>
      </c>
      <c r="C51" s="226" t="s">
        <v>53</v>
      </c>
      <c r="D51" s="226" t="s">
        <v>122</v>
      </c>
      <c r="E51" s="215" t="s">
        <v>417</v>
      </c>
      <c r="F51" s="232" t="s">
        <v>330</v>
      </c>
      <c r="G51" s="238" t="str">
        <f t="shared" si="0"/>
        <v>_７_ウ_ウ_地域療育支援施設設備整備事業―</v>
      </c>
      <c r="H51" s="243" t="s">
        <v>418</v>
      </c>
      <c r="I51" s="255" t="s">
        <v>246</v>
      </c>
    </row>
    <row r="52" spans="1:9" ht="44.25" customHeight="1">
      <c r="A52" s="204"/>
      <c r="B52" s="214" t="s">
        <v>419</v>
      </c>
      <c r="C52" s="225" t="s">
        <v>264</v>
      </c>
      <c r="D52" s="225" t="s">
        <v>473</v>
      </c>
      <c r="E52" s="214" t="s">
        <v>176</v>
      </c>
      <c r="F52" s="231" t="s">
        <v>330</v>
      </c>
      <c r="G52" s="237" t="str">
        <f t="shared" si="0"/>
        <v>_７_エ_共同利用施設設備整備事業_ア_公的医療機関等による共同利用施設―</v>
      </c>
      <c r="H52" s="242" t="s">
        <v>220</v>
      </c>
      <c r="I52" s="254" t="s">
        <v>421</v>
      </c>
    </row>
    <row r="53" spans="1:9" ht="32.25" customHeight="1">
      <c r="A53" s="204"/>
      <c r="B53" s="211" t="s">
        <v>321</v>
      </c>
      <c r="C53" s="222" t="s">
        <v>267</v>
      </c>
      <c r="D53" s="222" t="s">
        <v>296</v>
      </c>
      <c r="E53" s="211" t="s">
        <v>422</v>
      </c>
      <c r="F53" s="233" t="s">
        <v>202</v>
      </c>
      <c r="G53" s="238" t="str">
        <f t="shared" si="0"/>
        <v>_７_エ_共同利用施設設備整備事業_イ_地域医療支援病院の共同利用部門（ア）都道府県が実施する事業</v>
      </c>
      <c r="H53" s="250" t="s">
        <v>106</v>
      </c>
      <c r="I53" s="262" t="s">
        <v>306</v>
      </c>
    </row>
    <row r="54" spans="1:9" ht="32.25" customHeight="1">
      <c r="A54" s="204"/>
      <c r="B54" s="213"/>
      <c r="C54" s="228"/>
      <c r="D54" s="228" t="s">
        <v>296</v>
      </c>
      <c r="E54" s="229"/>
      <c r="F54" s="234" t="s">
        <v>35</v>
      </c>
      <c r="G54" s="238" t="str">
        <f t="shared" si="0"/>
        <v>_７_エ_共同利用施設設備整備事業_イ_地域医療支援病院の共同利用部門（イ）都道府県が補助する事業</v>
      </c>
      <c r="H54" s="244" t="s">
        <v>424</v>
      </c>
      <c r="I54" s="263" t="s">
        <v>338</v>
      </c>
    </row>
    <row r="55" spans="1:9" ht="32.25" customHeight="1">
      <c r="A55" s="204"/>
      <c r="B55" s="213"/>
      <c r="C55" s="224" t="s">
        <v>486</v>
      </c>
      <c r="D55" s="224" t="s">
        <v>94</v>
      </c>
      <c r="E55" s="213" t="s">
        <v>406</v>
      </c>
      <c r="F55" s="235" t="s">
        <v>202</v>
      </c>
      <c r="G55" s="239" t="str">
        <f t="shared" si="0"/>
        <v>_７_オ_オ_災害拠点精神科病院設備等整備事業（ア）都道府県が実施する事業</v>
      </c>
      <c r="H55" s="250" t="s">
        <v>106</v>
      </c>
      <c r="I55" s="262" t="s">
        <v>306</v>
      </c>
    </row>
    <row r="56" spans="1:9" ht="32.25" customHeight="1">
      <c r="A56" s="204"/>
      <c r="B56" s="213"/>
      <c r="C56" s="224"/>
      <c r="D56" s="224" t="s">
        <v>94</v>
      </c>
      <c r="E56" s="213"/>
      <c r="F56" s="211" t="s">
        <v>35</v>
      </c>
      <c r="G56" s="239" t="str">
        <f t="shared" si="0"/>
        <v>_７_オ_オ_災害拠点精神科病院設備等整備事業（イ）都道府県が補助する事業</v>
      </c>
      <c r="H56" s="244" t="s">
        <v>424</v>
      </c>
      <c r="I56" s="263" t="s">
        <v>338</v>
      </c>
    </row>
    <row r="57" spans="1:9" ht="32.25" customHeight="1">
      <c r="A57" s="204"/>
      <c r="B57" s="217"/>
      <c r="C57" s="222" t="s">
        <v>180</v>
      </c>
      <c r="D57" s="222" t="s">
        <v>326</v>
      </c>
      <c r="E57" s="211" t="s">
        <v>364</v>
      </c>
      <c r="F57" s="233" t="s">
        <v>202</v>
      </c>
      <c r="G57" s="239" t="str">
        <f t="shared" si="0"/>
        <v>_７_サ_医療機関アクセス支援車整備事業（ア）都道府県が実施する事業</v>
      </c>
      <c r="H57" s="250" t="s">
        <v>106</v>
      </c>
      <c r="I57" s="262" t="s">
        <v>306</v>
      </c>
    </row>
    <row r="58" spans="1:9" ht="32.25" customHeight="1">
      <c r="A58" s="204"/>
      <c r="B58" s="217"/>
      <c r="C58" s="224"/>
      <c r="D58" s="224" t="s">
        <v>326</v>
      </c>
      <c r="E58" s="213"/>
      <c r="F58" s="211" t="s">
        <v>35</v>
      </c>
      <c r="G58" s="239" t="str">
        <f t="shared" si="0"/>
        <v>_７_サ_医療機関アクセス支援車整備事業（イ）都道府県が補助する事業</v>
      </c>
      <c r="H58" s="244" t="s">
        <v>424</v>
      </c>
      <c r="I58" s="263" t="s">
        <v>338</v>
      </c>
    </row>
    <row r="59" spans="1:9" ht="24" customHeight="1">
      <c r="A59" s="204"/>
      <c r="B59" s="209" t="s">
        <v>33</v>
      </c>
      <c r="C59" s="220" t="s">
        <v>143</v>
      </c>
      <c r="D59" s="220" t="s">
        <v>262</v>
      </c>
      <c r="E59" s="209" t="s">
        <v>406</v>
      </c>
      <c r="F59" s="231" t="s">
        <v>202</v>
      </c>
      <c r="G59" s="237" t="str">
        <f t="shared" si="0"/>
        <v>_７_オ_ウ_ＮＢＣ災害・テロ対策設備整備事業（ア）都道府県が実施する事業</v>
      </c>
      <c r="H59" s="242" t="s">
        <v>399</v>
      </c>
      <c r="I59" s="254" t="s">
        <v>306</v>
      </c>
    </row>
    <row r="60" spans="1:9" ht="24" customHeight="1">
      <c r="A60" s="204"/>
      <c r="B60" s="210"/>
      <c r="C60" s="221"/>
      <c r="D60" s="221" t="str">
        <f>D59</f>
        <v>_７_オ_ウ_ＮＢＣ災害・テロ対策設備整備事業</v>
      </c>
      <c r="E60" s="210"/>
      <c r="F60" s="231" t="s">
        <v>35</v>
      </c>
      <c r="G60" s="237" t="str">
        <f t="shared" si="0"/>
        <v>_７_オ_ウ_ＮＢＣ災害・テロ対策設備整備事業（イ）都道府県が補助する事業</v>
      </c>
      <c r="H60" s="242" t="s">
        <v>170</v>
      </c>
      <c r="I60" s="254" t="s">
        <v>239</v>
      </c>
    </row>
    <row r="61" spans="1:9" ht="24" customHeight="1">
      <c r="A61" s="204"/>
      <c r="B61" s="215" t="s">
        <v>425</v>
      </c>
      <c r="C61" s="226" t="s">
        <v>97</v>
      </c>
      <c r="D61" s="226" t="s">
        <v>470</v>
      </c>
      <c r="E61" s="215" t="s">
        <v>314</v>
      </c>
      <c r="F61" s="232" t="s">
        <v>330</v>
      </c>
      <c r="G61" s="238" t="str">
        <f t="shared" si="0"/>
        <v>_７_オ_エ_航空搬送拠点臨時医療施設設備整備事業―</v>
      </c>
      <c r="H61" s="243" t="s">
        <v>426</v>
      </c>
      <c r="I61" s="255" t="s">
        <v>306</v>
      </c>
    </row>
    <row r="62" spans="1:9" ht="24" customHeight="1">
      <c r="A62" s="204"/>
      <c r="B62" s="209" t="s">
        <v>427</v>
      </c>
      <c r="C62" s="220" t="s">
        <v>168</v>
      </c>
      <c r="D62" s="220" t="s">
        <v>376</v>
      </c>
      <c r="E62" s="214" t="s">
        <v>301</v>
      </c>
      <c r="F62" s="231" t="s">
        <v>330</v>
      </c>
      <c r="G62" s="237" t="str">
        <f t="shared" si="0"/>
        <v>_７_カ_人工腎臓装置不足地域設備整備事業―</v>
      </c>
      <c r="H62" s="247" t="s">
        <v>428</v>
      </c>
      <c r="I62" s="264" t="s">
        <v>421</v>
      </c>
    </row>
    <row r="63" spans="1:9" ht="24" customHeight="1">
      <c r="A63" s="204"/>
      <c r="B63" s="218"/>
      <c r="C63" s="221" t="s">
        <v>171</v>
      </c>
      <c r="D63" s="221" t="s">
        <v>508</v>
      </c>
      <c r="E63" s="214" t="s">
        <v>429</v>
      </c>
      <c r="F63" s="231" t="s">
        <v>330</v>
      </c>
      <c r="G63" s="237" t="str">
        <f t="shared" si="0"/>
        <v>_７_キ_ＨＬＡ検査センター設備整備事業―</v>
      </c>
      <c r="H63" s="249" t="s">
        <v>428</v>
      </c>
      <c r="I63" s="265" t="s">
        <v>421</v>
      </c>
    </row>
    <row r="64" spans="1:9" ht="24" customHeight="1">
      <c r="A64" s="204"/>
      <c r="B64" s="211" t="s">
        <v>430</v>
      </c>
      <c r="C64" s="222" t="s">
        <v>175</v>
      </c>
      <c r="D64" s="222" t="s">
        <v>494</v>
      </c>
      <c r="E64" s="211" t="s">
        <v>432</v>
      </c>
      <c r="F64" s="232" t="s">
        <v>202</v>
      </c>
      <c r="G64" s="238" t="str">
        <f t="shared" si="0"/>
        <v>_７_ケ_環境調整室設備整備事業（ア）都道府県が実施する事業</v>
      </c>
      <c r="H64" s="243" t="s">
        <v>214</v>
      </c>
      <c r="I64" s="255" t="s">
        <v>306</v>
      </c>
    </row>
    <row r="65" spans="1:9" ht="38.25" customHeight="1">
      <c r="A65" s="204"/>
      <c r="B65" s="212"/>
      <c r="C65" s="223"/>
      <c r="D65" s="223" t="str">
        <f>D64</f>
        <v>_７_ケ_環境調整室設備整備事業</v>
      </c>
      <c r="E65" s="212"/>
      <c r="F65" s="232" t="s">
        <v>433</v>
      </c>
      <c r="G65" s="238" t="str">
        <f t="shared" si="0"/>
        <v>_７_ケ_環境調整室設備整備事業（イ）指定都市が実施する事業に対して都道府県が補助する事業</v>
      </c>
      <c r="H65" s="243" t="s">
        <v>434</v>
      </c>
      <c r="I65" s="255" t="s">
        <v>421</v>
      </c>
    </row>
    <row r="66" spans="1:9" ht="24" customHeight="1">
      <c r="A66" s="205"/>
      <c r="B66" s="214" t="s">
        <v>395</v>
      </c>
      <c r="C66" s="225" t="s">
        <v>178</v>
      </c>
      <c r="D66" s="225" t="s">
        <v>509</v>
      </c>
      <c r="E66" s="214" t="s">
        <v>277</v>
      </c>
      <c r="F66" s="231" t="s">
        <v>330</v>
      </c>
      <c r="G66" s="237" t="str">
        <f t="shared" si="0"/>
        <v>_７_コ_内視鏡訓練施設設備整備事業―</v>
      </c>
      <c r="H66" s="251" t="s">
        <v>435</v>
      </c>
      <c r="I66" s="254" t="s">
        <v>239</v>
      </c>
    </row>
    <row r="67" spans="1:9" ht="24" customHeight="1">
      <c r="A67" s="207" t="s">
        <v>384</v>
      </c>
      <c r="B67" s="211" t="s">
        <v>330</v>
      </c>
      <c r="C67" s="222" t="s">
        <v>64</v>
      </c>
      <c r="D67" s="222" t="s">
        <v>510</v>
      </c>
      <c r="E67" s="211" t="s">
        <v>280</v>
      </c>
      <c r="F67" s="232" t="s">
        <v>302</v>
      </c>
      <c r="G67" s="238" t="str">
        <f t="shared" si="0"/>
        <v>_８_アスベスト除去等整備促進事業ア　都道府県が実施する事業</v>
      </c>
      <c r="H67" s="243" t="s">
        <v>158</v>
      </c>
      <c r="I67" s="255" t="s">
        <v>378</v>
      </c>
    </row>
    <row r="68" spans="1:9" ht="24" customHeight="1">
      <c r="A68" s="208"/>
      <c r="B68" s="212"/>
      <c r="C68" s="223"/>
      <c r="D68" s="223" t="str">
        <f>D67</f>
        <v>_８_アスベスト除去等整備促進事業</v>
      </c>
      <c r="E68" s="212"/>
      <c r="F68" s="232" t="s">
        <v>58</v>
      </c>
      <c r="G68" s="238" t="str">
        <f t="shared" si="0"/>
        <v>_８_アスベスト除去等整備促進事業イ　都道府県が補助する事業</v>
      </c>
      <c r="H68" s="243" t="s">
        <v>119</v>
      </c>
      <c r="I68" s="255" t="s">
        <v>336</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Z999"/>
  <sheetViews>
    <sheetView view="pageBreakPreview" zoomScale="70" zoomScaleSheetLayoutView="70" workbookViewId="0">
      <selection activeCell="L28" sqref="L28"/>
    </sheetView>
  </sheetViews>
  <sheetFormatPr defaultColWidth="12.625" defaultRowHeight="24" customHeight="1"/>
  <cols>
    <col min="1" max="1" width="4.25" style="266" bestFit="1" customWidth="1"/>
    <col min="2" max="2" width="7.5" style="266" bestFit="1" customWidth="1"/>
    <col min="3" max="3" width="9.25" style="266" bestFit="1" customWidth="1"/>
    <col min="4" max="4" width="14.625" style="266" bestFit="1" customWidth="1"/>
    <col min="5" max="5" width="13.375" style="266" bestFit="1" customWidth="1"/>
    <col min="6" max="6" width="16.875" style="266" bestFit="1" customWidth="1"/>
    <col min="7" max="7" width="13.375" style="266" bestFit="1" customWidth="1"/>
    <col min="8" max="10" width="16.875" style="266" bestFit="1" customWidth="1"/>
    <col min="11" max="11" width="13.375" style="266" bestFit="1" customWidth="1"/>
    <col min="12" max="14" width="11.25" style="266" bestFit="1" customWidth="1"/>
    <col min="15" max="23" width="7.25" style="266" customWidth="1"/>
    <col min="24" max="26" width="11" style="266" customWidth="1"/>
    <col min="27" max="16384" width="12.625" style="266"/>
  </cols>
  <sheetData>
    <row r="1" spans="1:26" ht="24" customHeight="1">
      <c r="A1" s="267"/>
      <c r="B1" s="271"/>
      <c r="C1" s="271"/>
      <c r="D1" s="271"/>
      <c r="E1" s="271"/>
      <c r="F1" s="271"/>
      <c r="G1" s="267"/>
      <c r="H1" s="271"/>
      <c r="I1" s="271"/>
      <c r="J1" s="271"/>
      <c r="K1" s="271"/>
      <c r="L1" s="271"/>
      <c r="M1" s="267"/>
      <c r="N1" s="271"/>
      <c r="O1" s="271"/>
      <c r="P1" s="271"/>
      <c r="Q1" s="271"/>
      <c r="R1" s="271"/>
      <c r="S1" s="271"/>
      <c r="T1" s="271"/>
      <c r="U1" s="271"/>
      <c r="V1" s="271"/>
      <c r="W1" s="271"/>
      <c r="X1" s="271"/>
      <c r="Y1" s="271"/>
      <c r="Z1" s="271"/>
    </row>
    <row r="2" spans="1:26" ht="24" customHeight="1">
      <c r="A2" s="268" t="s">
        <v>378</v>
      </c>
      <c r="B2" s="272" t="s">
        <v>437</v>
      </c>
      <c r="C2" s="277" t="s">
        <v>438</v>
      </c>
      <c r="D2" s="279" t="s">
        <v>439</v>
      </c>
      <c r="E2" s="277" t="s">
        <v>111</v>
      </c>
      <c r="F2" s="283" t="s">
        <v>210</v>
      </c>
      <c r="G2" s="287"/>
      <c r="H2" s="287"/>
      <c r="I2" s="287"/>
      <c r="J2" s="287"/>
      <c r="K2" s="287" t="s">
        <v>476</v>
      </c>
      <c r="L2" s="287"/>
      <c r="M2" s="287"/>
      <c r="N2" s="287"/>
      <c r="O2" s="296"/>
      <c r="P2" s="296"/>
      <c r="Q2" s="296"/>
      <c r="R2" s="296"/>
      <c r="S2" s="296"/>
      <c r="T2" s="296"/>
      <c r="U2" s="296"/>
      <c r="V2" s="296"/>
      <c r="W2" s="296"/>
      <c r="X2" s="271"/>
      <c r="Y2" s="271"/>
      <c r="Z2" s="271"/>
    </row>
    <row r="3" spans="1:26" ht="24" customHeight="1">
      <c r="A3" s="269"/>
      <c r="B3" s="273" t="s">
        <v>440</v>
      </c>
      <c r="C3" s="278" t="s">
        <v>17</v>
      </c>
      <c r="D3" s="278" t="s">
        <v>443</v>
      </c>
      <c r="E3" s="278" t="s">
        <v>444</v>
      </c>
      <c r="F3" s="278" t="s">
        <v>57</v>
      </c>
      <c r="G3" s="287"/>
      <c r="H3" s="287"/>
      <c r="I3" s="287"/>
      <c r="J3" s="287"/>
      <c r="K3" s="287"/>
      <c r="L3" s="287"/>
      <c r="M3" s="287"/>
      <c r="N3" s="287"/>
      <c r="O3" s="296"/>
      <c r="Q3" s="296"/>
      <c r="R3" s="296"/>
      <c r="S3" s="296"/>
      <c r="T3" s="296"/>
      <c r="U3" s="296"/>
      <c r="V3" s="296"/>
      <c r="W3" s="296"/>
      <c r="X3" s="271"/>
      <c r="Y3" s="271"/>
      <c r="Z3" s="271"/>
    </row>
    <row r="4" spans="1:26" ht="24" customHeight="1">
      <c r="A4" s="268" t="s">
        <v>336</v>
      </c>
      <c r="B4" s="274" t="s">
        <v>437</v>
      </c>
      <c r="C4" s="274" t="s">
        <v>438</v>
      </c>
      <c r="D4" s="280" t="s">
        <v>439</v>
      </c>
      <c r="E4" s="274" t="s">
        <v>111</v>
      </c>
      <c r="F4" s="284" t="s">
        <v>141</v>
      </c>
      <c r="G4" s="288" t="s">
        <v>210</v>
      </c>
      <c r="H4" s="287"/>
      <c r="I4" s="287"/>
      <c r="J4" s="287"/>
      <c r="K4" s="287"/>
      <c r="L4" s="287"/>
      <c r="M4" s="287"/>
      <c r="N4" s="287"/>
      <c r="O4" s="296"/>
      <c r="P4" s="296"/>
      <c r="Q4" s="296"/>
      <c r="R4" s="296"/>
      <c r="S4" s="296"/>
      <c r="T4" s="296"/>
      <c r="U4" s="296"/>
      <c r="V4" s="296"/>
      <c r="W4" s="296"/>
      <c r="X4" s="271"/>
      <c r="Y4" s="271"/>
      <c r="Z4" s="271"/>
    </row>
    <row r="5" spans="1:26" ht="24" customHeight="1">
      <c r="A5" s="268"/>
      <c r="B5" s="275" t="s">
        <v>440</v>
      </c>
      <c r="C5" s="275" t="s">
        <v>17</v>
      </c>
      <c r="D5" s="275" t="s">
        <v>443</v>
      </c>
      <c r="E5" s="275" t="s">
        <v>444</v>
      </c>
      <c r="F5" s="275" t="s">
        <v>446</v>
      </c>
      <c r="G5" s="289" t="s">
        <v>447</v>
      </c>
      <c r="H5" s="287"/>
      <c r="I5" s="287"/>
      <c r="J5" s="287"/>
      <c r="K5" s="287"/>
      <c r="L5" s="287"/>
      <c r="M5" s="287"/>
      <c r="N5" s="287"/>
      <c r="O5" s="296"/>
      <c r="P5" s="296"/>
      <c r="Q5" s="296"/>
      <c r="R5" s="296"/>
      <c r="S5" s="296"/>
      <c r="T5" s="296"/>
      <c r="U5" s="296"/>
      <c r="V5" s="296"/>
      <c r="W5" s="296"/>
      <c r="X5" s="271"/>
      <c r="Y5" s="271"/>
      <c r="Z5" s="271"/>
    </row>
    <row r="6" spans="1:26" ht="24" customHeight="1">
      <c r="A6" s="268" t="s">
        <v>316</v>
      </c>
      <c r="B6" s="274" t="s">
        <v>437</v>
      </c>
      <c r="C6" s="274" t="s">
        <v>438</v>
      </c>
      <c r="D6" s="280" t="s">
        <v>439</v>
      </c>
      <c r="E6" s="282" t="s">
        <v>247</v>
      </c>
      <c r="F6" s="285" t="s">
        <v>210</v>
      </c>
      <c r="G6" s="287"/>
      <c r="H6" s="287"/>
      <c r="I6" s="287"/>
      <c r="J6" s="287"/>
      <c r="K6" s="287"/>
      <c r="L6" s="287"/>
      <c r="M6" s="287"/>
      <c r="N6" s="287"/>
      <c r="O6" s="296"/>
      <c r="P6" s="296"/>
      <c r="Q6" s="296"/>
      <c r="R6" s="296"/>
      <c r="S6" s="296"/>
      <c r="T6" s="296"/>
      <c r="U6" s="296"/>
      <c r="V6" s="296"/>
      <c r="W6" s="296"/>
      <c r="X6" s="271"/>
      <c r="Y6" s="271"/>
      <c r="Z6" s="271"/>
    </row>
    <row r="7" spans="1:26" ht="24" customHeight="1">
      <c r="A7" s="268"/>
      <c r="B7" s="275" t="s">
        <v>440</v>
      </c>
      <c r="C7" s="275" t="s">
        <v>17</v>
      </c>
      <c r="D7" s="275" t="s">
        <v>443</v>
      </c>
      <c r="E7" s="275" t="s">
        <v>360</v>
      </c>
      <c r="F7" s="275" t="s">
        <v>147</v>
      </c>
      <c r="G7" s="287"/>
      <c r="H7" s="287"/>
      <c r="I7" s="287"/>
      <c r="J7" s="287"/>
      <c r="K7" s="287"/>
      <c r="L7" s="287"/>
      <c r="M7" s="287"/>
      <c r="N7" s="287"/>
      <c r="O7" s="296"/>
      <c r="P7" s="296"/>
      <c r="Q7" s="296"/>
      <c r="R7" s="296"/>
      <c r="S7" s="296"/>
      <c r="T7" s="296"/>
      <c r="U7" s="296"/>
      <c r="V7" s="296"/>
      <c r="W7" s="296"/>
      <c r="X7" s="271"/>
      <c r="Y7" s="271"/>
      <c r="Z7" s="271"/>
    </row>
    <row r="8" spans="1:26" ht="24" customHeight="1">
      <c r="A8" s="268" t="s">
        <v>306</v>
      </c>
      <c r="B8" s="274" t="s">
        <v>437</v>
      </c>
      <c r="C8" s="274" t="s">
        <v>438</v>
      </c>
      <c r="D8" s="280" t="s">
        <v>439</v>
      </c>
      <c r="E8" s="274" t="s">
        <v>111</v>
      </c>
      <c r="F8" s="280" t="s">
        <v>138</v>
      </c>
      <c r="G8" s="282" t="s">
        <v>247</v>
      </c>
      <c r="H8" s="285" t="s">
        <v>210</v>
      </c>
      <c r="I8" s="287"/>
      <c r="J8" s="287"/>
      <c r="K8" s="287"/>
      <c r="L8" s="287"/>
      <c r="M8" s="287"/>
      <c r="N8" s="287"/>
      <c r="O8" s="296"/>
      <c r="P8" s="296"/>
      <c r="Q8" s="296"/>
      <c r="R8" s="296"/>
      <c r="S8" s="296"/>
      <c r="T8" s="296"/>
      <c r="U8" s="296"/>
      <c r="V8" s="296"/>
      <c r="W8" s="296"/>
      <c r="X8" s="271"/>
      <c r="Y8" s="271"/>
      <c r="Z8" s="271"/>
    </row>
    <row r="9" spans="1:26" ht="24" customHeight="1">
      <c r="A9" s="268"/>
      <c r="B9" s="275" t="s">
        <v>440</v>
      </c>
      <c r="C9" s="275" t="s">
        <v>17</v>
      </c>
      <c r="D9" s="275" t="s">
        <v>443</v>
      </c>
      <c r="E9" s="275" t="s">
        <v>444</v>
      </c>
      <c r="F9" s="275" t="s">
        <v>448</v>
      </c>
      <c r="G9" s="275" t="s">
        <v>360</v>
      </c>
      <c r="H9" s="275" t="s">
        <v>450</v>
      </c>
      <c r="I9" s="287"/>
      <c r="J9" s="287"/>
      <c r="K9" s="287"/>
      <c r="L9" s="287"/>
      <c r="M9" s="287"/>
      <c r="N9" s="287"/>
      <c r="O9" s="296"/>
      <c r="P9" s="296"/>
      <c r="Q9" s="296"/>
      <c r="R9" s="296"/>
      <c r="S9" s="296"/>
      <c r="T9" s="296"/>
      <c r="U9" s="296"/>
      <c r="V9" s="296"/>
      <c r="W9" s="296"/>
      <c r="X9" s="271"/>
      <c r="Y9" s="271"/>
      <c r="Z9" s="271"/>
    </row>
    <row r="10" spans="1:26" ht="24" customHeight="1">
      <c r="A10" s="268" t="s">
        <v>239</v>
      </c>
      <c r="B10" s="274" t="s">
        <v>437</v>
      </c>
      <c r="C10" s="274" t="s">
        <v>438</v>
      </c>
      <c r="D10" s="280" t="s">
        <v>439</v>
      </c>
      <c r="E10" s="274" t="s">
        <v>111</v>
      </c>
      <c r="F10" s="284" t="s">
        <v>141</v>
      </c>
      <c r="G10" s="280" t="s">
        <v>138</v>
      </c>
      <c r="H10" s="282" t="s">
        <v>247</v>
      </c>
      <c r="I10" s="285" t="s">
        <v>210</v>
      </c>
      <c r="J10" s="287"/>
      <c r="K10" s="287"/>
      <c r="L10" s="287"/>
      <c r="M10" s="287"/>
      <c r="N10" s="287"/>
      <c r="O10" s="296"/>
      <c r="P10" s="296"/>
      <c r="Q10" s="296"/>
      <c r="R10" s="296"/>
      <c r="S10" s="296"/>
      <c r="T10" s="296"/>
      <c r="U10" s="296"/>
      <c r="V10" s="296"/>
      <c r="W10" s="296"/>
      <c r="X10" s="271"/>
      <c r="Y10" s="271"/>
      <c r="Z10" s="271"/>
    </row>
    <row r="11" spans="1:26" ht="24" customHeight="1">
      <c r="A11" s="268"/>
      <c r="B11" s="275" t="s">
        <v>440</v>
      </c>
      <c r="C11" s="275" t="s">
        <v>17</v>
      </c>
      <c r="D11" s="275" t="s">
        <v>443</v>
      </c>
      <c r="E11" s="275" t="s">
        <v>444</v>
      </c>
      <c r="F11" s="275" t="s">
        <v>446</v>
      </c>
      <c r="G11" s="275" t="s">
        <v>451</v>
      </c>
      <c r="H11" s="275" t="s">
        <v>360</v>
      </c>
      <c r="I11" s="275" t="s">
        <v>43</v>
      </c>
      <c r="J11" s="287"/>
      <c r="K11" s="287"/>
      <c r="L11" s="287"/>
      <c r="M11" s="287"/>
      <c r="N11" s="287"/>
      <c r="O11" s="296"/>
      <c r="P11" s="296"/>
      <c r="Q11" s="296"/>
      <c r="R11" s="296"/>
      <c r="S11" s="296"/>
      <c r="T11" s="296"/>
      <c r="U11" s="296"/>
      <c r="V11" s="296"/>
      <c r="W11" s="296"/>
      <c r="X11" s="271"/>
      <c r="Y11" s="271"/>
      <c r="Z11" s="271"/>
    </row>
    <row r="12" spans="1:26" ht="24" customHeight="1">
      <c r="A12" s="268" t="s">
        <v>421</v>
      </c>
      <c r="B12" s="274" t="s">
        <v>437</v>
      </c>
      <c r="C12" s="274" t="s">
        <v>438</v>
      </c>
      <c r="D12" s="280" t="s">
        <v>439</v>
      </c>
      <c r="E12" s="274" t="s">
        <v>111</v>
      </c>
      <c r="F12" s="280" t="s">
        <v>138</v>
      </c>
      <c r="G12" s="282" t="s">
        <v>247</v>
      </c>
      <c r="H12" s="280" t="s">
        <v>452</v>
      </c>
      <c r="I12" s="284" t="s">
        <v>141</v>
      </c>
      <c r="J12" s="285" t="s">
        <v>210</v>
      </c>
      <c r="K12" s="287"/>
      <c r="L12" s="287"/>
      <c r="M12" s="287"/>
      <c r="N12" s="287"/>
      <c r="O12" s="296"/>
      <c r="P12" s="296"/>
      <c r="Q12" s="296"/>
      <c r="R12" s="296"/>
      <c r="S12" s="296"/>
      <c r="T12" s="296"/>
      <c r="U12" s="296"/>
      <c r="V12" s="296"/>
      <c r="W12" s="296"/>
      <c r="X12" s="271"/>
      <c r="Y12" s="271"/>
      <c r="Z12" s="271"/>
    </row>
    <row r="13" spans="1:26" ht="24" customHeight="1">
      <c r="A13" s="268"/>
      <c r="B13" s="275" t="s">
        <v>440</v>
      </c>
      <c r="C13" s="275" t="s">
        <v>17</v>
      </c>
      <c r="D13" s="275" t="s">
        <v>443</v>
      </c>
      <c r="E13" s="275" t="s">
        <v>444</v>
      </c>
      <c r="F13" s="275" t="s">
        <v>448</v>
      </c>
      <c r="G13" s="275" t="s">
        <v>360</v>
      </c>
      <c r="H13" s="275" t="s">
        <v>453</v>
      </c>
      <c r="I13" s="275" t="s">
        <v>446</v>
      </c>
      <c r="J13" s="275" t="s">
        <v>454</v>
      </c>
      <c r="K13" s="287"/>
      <c r="L13" s="287"/>
      <c r="M13" s="287"/>
      <c r="N13" s="287"/>
      <c r="O13" s="296"/>
      <c r="P13" s="296"/>
      <c r="Q13" s="296"/>
      <c r="R13" s="296"/>
      <c r="S13" s="296"/>
      <c r="T13" s="296"/>
      <c r="U13" s="296"/>
      <c r="V13" s="296"/>
      <c r="W13" s="296"/>
      <c r="X13" s="271"/>
      <c r="Y13" s="271"/>
      <c r="Z13" s="271"/>
    </row>
    <row r="14" spans="1:26" ht="24" customHeight="1">
      <c r="A14" s="268" t="s">
        <v>246</v>
      </c>
      <c r="B14" s="274" t="s">
        <v>437</v>
      </c>
      <c r="C14" s="274" t="s">
        <v>438</v>
      </c>
      <c r="D14" s="280" t="s">
        <v>439</v>
      </c>
      <c r="E14" s="274" t="s">
        <v>111</v>
      </c>
      <c r="F14" s="280" t="s">
        <v>455</v>
      </c>
      <c r="G14" s="282" t="s">
        <v>247</v>
      </c>
      <c r="H14" s="280" t="s">
        <v>452</v>
      </c>
      <c r="I14" s="284" t="s">
        <v>141</v>
      </c>
      <c r="J14" s="285" t="s">
        <v>210</v>
      </c>
      <c r="K14" s="287"/>
      <c r="L14" s="292" t="s">
        <v>478</v>
      </c>
      <c r="M14" s="287"/>
      <c r="N14" s="287"/>
      <c r="O14" s="296"/>
      <c r="P14" s="296"/>
      <c r="Q14" s="296"/>
      <c r="R14" s="296"/>
      <c r="S14" s="296"/>
      <c r="T14" s="296"/>
      <c r="U14" s="296"/>
      <c r="V14" s="296"/>
      <c r="W14" s="296"/>
      <c r="X14" s="271"/>
      <c r="Y14" s="271"/>
      <c r="Z14" s="271"/>
    </row>
    <row r="15" spans="1:26" ht="24" customHeight="1">
      <c r="A15" s="268"/>
      <c r="B15" s="275" t="s">
        <v>440</v>
      </c>
      <c r="C15" s="275" t="s">
        <v>17</v>
      </c>
      <c r="D15" s="275" t="s">
        <v>443</v>
      </c>
      <c r="E15" s="275" t="s">
        <v>444</v>
      </c>
      <c r="F15" s="275" t="s">
        <v>448</v>
      </c>
      <c r="G15" s="275" t="s">
        <v>360</v>
      </c>
      <c r="H15" s="275" t="s">
        <v>453</v>
      </c>
      <c r="I15" s="275" t="s">
        <v>446</v>
      </c>
      <c r="J15" s="275" t="s">
        <v>454</v>
      </c>
      <c r="K15" s="287"/>
      <c r="L15" s="293" t="s">
        <v>353</v>
      </c>
      <c r="M15" s="287"/>
      <c r="N15" s="287"/>
      <c r="O15" s="296"/>
      <c r="P15" s="296"/>
      <c r="Q15" s="296"/>
      <c r="R15" s="296"/>
      <c r="S15" s="296"/>
      <c r="T15" s="296"/>
      <c r="U15" s="296"/>
      <c r="V15" s="296"/>
      <c r="W15" s="296"/>
      <c r="X15" s="271"/>
      <c r="Y15" s="271"/>
      <c r="Z15" s="271"/>
    </row>
    <row r="16" spans="1:26" ht="24" customHeight="1">
      <c r="A16" s="268" t="s">
        <v>352</v>
      </c>
      <c r="B16" s="274" t="s">
        <v>437</v>
      </c>
      <c r="C16" s="274" t="s">
        <v>438</v>
      </c>
      <c r="D16" s="280" t="s">
        <v>439</v>
      </c>
      <c r="E16" s="274" t="s">
        <v>111</v>
      </c>
      <c r="F16" s="280" t="s">
        <v>455</v>
      </c>
      <c r="G16" s="282" t="s">
        <v>247</v>
      </c>
      <c r="H16" s="280" t="s">
        <v>452</v>
      </c>
      <c r="I16" s="284" t="s">
        <v>141</v>
      </c>
      <c r="J16" s="281" t="s">
        <v>456</v>
      </c>
      <c r="K16" s="285" t="s">
        <v>210</v>
      </c>
      <c r="L16" s="287"/>
      <c r="M16" s="292" t="s">
        <v>478</v>
      </c>
      <c r="N16" s="292" t="s">
        <v>479</v>
      </c>
      <c r="O16" s="296"/>
      <c r="P16" s="296"/>
      <c r="Q16" s="296"/>
      <c r="R16" s="296"/>
      <c r="S16" s="296"/>
      <c r="T16" s="296"/>
      <c r="U16" s="296"/>
      <c r="V16" s="296"/>
      <c r="W16" s="296"/>
      <c r="X16" s="271"/>
      <c r="Y16" s="271"/>
      <c r="Z16" s="271"/>
    </row>
    <row r="17" spans="1:26" ht="24" customHeight="1">
      <c r="A17" s="268"/>
      <c r="B17" s="275" t="s">
        <v>440</v>
      </c>
      <c r="C17" s="275" t="s">
        <v>17</v>
      </c>
      <c r="D17" s="275" t="s">
        <v>443</v>
      </c>
      <c r="E17" s="275" t="s">
        <v>444</v>
      </c>
      <c r="F17" s="275" t="s">
        <v>448</v>
      </c>
      <c r="G17" s="275" t="s">
        <v>360</v>
      </c>
      <c r="H17" s="275" t="s">
        <v>453</v>
      </c>
      <c r="I17" s="275" t="s">
        <v>446</v>
      </c>
      <c r="J17" s="275" t="s">
        <v>458</v>
      </c>
      <c r="K17" s="275" t="s">
        <v>18</v>
      </c>
      <c r="L17" s="287"/>
      <c r="M17" s="293" t="s">
        <v>353</v>
      </c>
      <c r="N17" s="293" t="s">
        <v>353</v>
      </c>
      <c r="O17" s="296"/>
      <c r="P17" s="296"/>
      <c r="Q17" s="296"/>
      <c r="R17" s="296"/>
      <c r="S17" s="296"/>
      <c r="T17" s="296"/>
      <c r="U17" s="296"/>
      <c r="V17" s="296"/>
      <c r="W17" s="296"/>
      <c r="X17" s="271"/>
      <c r="Y17" s="271"/>
      <c r="Z17" s="271"/>
    </row>
    <row r="18" spans="1:26" ht="24" customHeight="1">
      <c r="A18" s="268" t="s">
        <v>411</v>
      </c>
      <c r="B18" s="274" t="s">
        <v>437</v>
      </c>
      <c r="C18" s="274" t="s">
        <v>438</v>
      </c>
      <c r="D18" s="280" t="s">
        <v>439</v>
      </c>
      <c r="E18" s="274" t="s">
        <v>111</v>
      </c>
      <c r="F18" s="280" t="s">
        <v>455</v>
      </c>
      <c r="G18" s="286" t="s">
        <v>460</v>
      </c>
      <c r="H18" s="280" t="s">
        <v>452</v>
      </c>
      <c r="I18" s="284" t="s">
        <v>141</v>
      </c>
      <c r="J18" s="280" t="s">
        <v>138</v>
      </c>
      <c r="K18" s="290" t="s">
        <v>154</v>
      </c>
      <c r="L18" s="288" t="s">
        <v>210</v>
      </c>
      <c r="M18" s="287"/>
      <c r="N18" s="287"/>
      <c r="O18" s="296"/>
      <c r="P18" s="296"/>
      <c r="Q18" s="296"/>
      <c r="R18" s="296"/>
      <c r="S18" s="296"/>
      <c r="T18" s="296"/>
      <c r="U18" s="296"/>
      <c r="V18" s="296"/>
      <c r="W18" s="296"/>
      <c r="X18" s="271"/>
      <c r="Y18" s="271"/>
      <c r="Z18" s="271"/>
    </row>
    <row r="19" spans="1:26" ht="24" customHeight="1">
      <c r="A19" s="268"/>
      <c r="B19" s="275" t="s">
        <v>440</v>
      </c>
      <c r="C19" s="275" t="s">
        <v>17</v>
      </c>
      <c r="D19" s="275" t="s">
        <v>443</v>
      </c>
      <c r="E19" s="275" t="s">
        <v>444</v>
      </c>
      <c r="F19" s="275" t="s">
        <v>448</v>
      </c>
      <c r="G19" s="275" t="s">
        <v>462</v>
      </c>
      <c r="H19" s="275" t="s">
        <v>346</v>
      </c>
      <c r="I19" s="275" t="s">
        <v>446</v>
      </c>
      <c r="J19" s="275" t="s">
        <v>31</v>
      </c>
      <c r="K19" s="275" t="s">
        <v>360</v>
      </c>
      <c r="L19" s="294" t="s">
        <v>43</v>
      </c>
      <c r="M19" s="287"/>
      <c r="N19" s="287"/>
      <c r="O19" s="296"/>
      <c r="P19" s="296"/>
      <c r="Q19" s="296"/>
      <c r="R19" s="296"/>
      <c r="S19" s="296"/>
      <c r="T19" s="296"/>
      <c r="U19" s="296"/>
      <c r="V19" s="296"/>
      <c r="W19" s="296"/>
      <c r="X19" s="271"/>
      <c r="Y19" s="271"/>
      <c r="Z19" s="271"/>
    </row>
    <row r="20" spans="1:26" ht="24" customHeight="1">
      <c r="A20" s="268" t="s">
        <v>338</v>
      </c>
      <c r="B20" s="274" t="s">
        <v>437</v>
      </c>
      <c r="C20" s="274" t="s">
        <v>438</v>
      </c>
      <c r="D20" s="280" t="s">
        <v>439</v>
      </c>
      <c r="E20" s="274" t="s">
        <v>111</v>
      </c>
      <c r="F20" s="280" t="s">
        <v>138</v>
      </c>
      <c r="G20" s="286" t="s">
        <v>460</v>
      </c>
      <c r="H20" s="280" t="s">
        <v>452</v>
      </c>
      <c r="I20" s="284" t="s">
        <v>141</v>
      </c>
      <c r="J20" s="280" t="s">
        <v>138</v>
      </c>
      <c r="K20" s="290" t="s">
        <v>154</v>
      </c>
      <c r="L20" s="288" t="s">
        <v>210</v>
      </c>
      <c r="M20" s="287"/>
      <c r="N20" s="287"/>
      <c r="O20" s="296"/>
      <c r="P20" s="296"/>
      <c r="Q20" s="296"/>
      <c r="R20" s="296"/>
      <c r="S20" s="296"/>
      <c r="T20" s="296"/>
      <c r="U20" s="296"/>
      <c r="V20" s="296"/>
      <c r="W20" s="296"/>
      <c r="X20" s="271"/>
      <c r="Y20" s="271"/>
      <c r="Z20" s="271"/>
    </row>
    <row r="21" spans="1:26" ht="24" customHeight="1">
      <c r="A21" s="268"/>
      <c r="B21" s="275" t="s">
        <v>440</v>
      </c>
      <c r="C21" s="275" t="s">
        <v>17</v>
      </c>
      <c r="D21" s="275" t="s">
        <v>443</v>
      </c>
      <c r="E21" s="275" t="s">
        <v>444</v>
      </c>
      <c r="F21" s="275" t="s">
        <v>448</v>
      </c>
      <c r="G21" s="275" t="s">
        <v>462</v>
      </c>
      <c r="H21" s="275" t="s">
        <v>346</v>
      </c>
      <c r="I21" s="275" t="s">
        <v>446</v>
      </c>
      <c r="J21" s="275" t="s">
        <v>31</v>
      </c>
      <c r="K21" s="275" t="s">
        <v>360</v>
      </c>
      <c r="L21" s="289" t="s">
        <v>43</v>
      </c>
      <c r="M21" s="287"/>
      <c r="N21" s="287"/>
      <c r="O21" s="296"/>
      <c r="P21" s="296"/>
      <c r="Q21" s="296"/>
      <c r="R21" s="296"/>
      <c r="S21" s="296"/>
      <c r="T21" s="296"/>
      <c r="U21" s="296"/>
      <c r="V21" s="296"/>
      <c r="W21" s="296"/>
      <c r="X21" s="271"/>
      <c r="Y21" s="271"/>
      <c r="Z21" s="271"/>
    </row>
    <row r="22" spans="1:26" ht="24" customHeight="1">
      <c r="A22" s="268" t="s">
        <v>320</v>
      </c>
      <c r="B22" s="274" t="s">
        <v>437</v>
      </c>
      <c r="C22" s="274" t="s">
        <v>438</v>
      </c>
      <c r="D22" s="281" t="s">
        <v>456</v>
      </c>
      <c r="E22" s="280" t="s">
        <v>439</v>
      </c>
      <c r="F22" s="286" t="s">
        <v>460</v>
      </c>
      <c r="G22" s="280" t="s">
        <v>452</v>
      </c>
      <c r="H22" s="284" t="s">
        <v>141</v>
      </c>
      <c r="I22" s="280" t="s">
        <v>138</v>
      </c>
      <c r="J22" s="290" t="s">
        <v>154</v>
      </c>
      <c r="K22" s="285" t="s">
        <v>210</v>
      </c>
      <c r="L22" s="287"/>
      <c r="M22" s="287"/>
      <c r="N22" s="287"/>
      <c r="O22" s="296"/>
      <c r="P22" s="296"/>
      <c r="Q22" s="296"/>
      <c r="R22" s="296"/>
      <c r="S22" s="296"/>
      <c r="T22" s="296"/>
      <c r="U22" s="296"/>
      <c r="V22" s="296"/>
      <c r="W22" s="271"/>
      <c r="X22" s="271"/>
      <c r="Y22" s="271"/>
      <c r="Z22" s="271"/>
    </row>
    <row r="23" spans="1:26" ht="24" customHeight="1">
      <c r="A23" s="268"/>
      <c r="B23" s="275" t="s">
        <v>440</v>
      </c>
      <c r="C23" s="275" t="s">
        <v>17</v>
      </c>
      <c r="D23" s="275" t="s">
        <v>458</v>
      </c>
      <c r="E23" s="275" t="s">
        <v>464</v>
      </c>
      <c r="F23" s="275" t="s">
        <v>462</v>
      </c>
      <c r="G23" s="275" t="s">
        <v>465</v>
      </c>
      <c r="H23" s="275" t="s">
        <v>446</v>
      </c>
      <c r="I23" s="275" t="s">
        <v>31</v>
      </c>
      <c r="J23" s="275" t="s">
        <v>360</v>
      </c>
      <c r="K23" s="275" t="s">
        <v>43</v>
      </c>
      <c r="L23" s="287"/>
      <c r="M23" s="287"/>
      <c r="N23" s="287"/>
      <c r="O23" s="296"/>
      <c r="P23" s="296"/>
      <c r="Q23" s="296"/>
      <c r="R23" s="296"/>
      <c r="S23" s="296"/>
      <c r="T23" s="296"/>
      <c r="U23" s="296"/>
      <c r="V23" s="296"/>
      <c r="W23" s="271"/>
      <c r="X23" s="271"/>
      <c r="Y23" s="271"/>
      <c r="Z23" s="271"/>
    </row>
    <row r="24" spans="1:26" ht="24" customHeight="1">
      <c r="A24" s="268" t="s">
        <v>68</v>
      </c>
      <c r="B24" s="274" t="s">
        <v>437</v>
      </c>
      <c r="C24" s="274" t="s">
        <v>438</v>
      </c>
      <c r="D24" s="281" t="s">
        <v>456</v>
      </c>
      <c r="E24" s="280" t="s">
        <v>439</v>
      </c>
      <c r="F24" s="274" t="s">
        <v>111</v>
      </c>
      <c r="G24" s="280" t="s">
        <v>138</v>
      </c>
      <c r="H24" s="286" t="s">
        <v>460</v>
      </c>
      <c r="I24" s="280" t="s">
        <v>452</v>
      </c>
      <c r="J24" s="284" t="s">
        <v>141</v>
      </c>
      <c r="K24" s="280" t="s">
        <v>138</v>
      </c>
      <c r="L24" s="295" t="s">
        <v>154</v>
      </c>
      <c r="M24" s="283" t="s">
        <v>210</v>
      </c>
      <c r="N24" s="287"/>
      <c r="O24" s="296"/>
      <c r="P24" s="296"/>
      <c r="Q24" s="296"/>
      <c r="R24" s="296"/>
      <c r="S24" s="296"/>
      <c r="T24" s="296"/>
      <c r="U24" s="296"/>
      <c r="V24" s="296"/>
      <c r="W24" s="271"/>
      <c r="X24" s="271"/>
      <c r="Y24" s="271"/>
      <c r="Z24" s="271"/>
    </row>
    <row r="25" spans="1:26" ht="24" customHeight="1">
      <c r="A25" s="268"/>
      <c r="B25" s="275" t="s">
        <v>440</v>
      </c>
      <c r="C25" s="275" t="s">
        <v>17</v>
      </c>
      <c r="D25" s="275" t="s">
        <v>458</v>
      </c>
      <c r="E25" s="275" t="s">
        <v>464</v>
      </c>
      <c r="F25" s="275" t="s">
        <v>444</v>
      </c>
      <c r="G25" s="275" t="s">
        <v>448</v>
      </c>
      <c r="H25" s="275" t="s">
        <v>462</v>
      </c>
      <c r="I25" s="275" t="s">
        <v>346</v>
      </c>
      <c r="J25" s="275" t="s">
        <v>446</v>
      </c>
      <c r="K25" s="275" t="s">
        <v>181</v>
      </c>
      <c r="L25" s="294" t="s">
        <v>360</v>
      </c>
      <c r="M25" s="293" t="s">
        <v>43</v>
      </c>
      <c r="N25" s="296"/>
      <c r="O25" s="296"/>
      <c r="P25" s="296"/>
      <c r="Q25" s="296"/>
      <c r="R25" s="296"/>
      <c r="S25" s="296"/>
      <c r="T25" s="296"/>
      <c r="U25" s="296"/>
      <c r="V25" s="296"/>
      <c r="W25" s="271"/>
      <c r="X25" s="271"/>
      <c r="Y25" s="271"/>
      <c r="Z25" s="271"/>
    </row>
    <row r="26" spans="1:26" ht="24" customHeight="1">
      <c r="A26" s="270"/>
      <c r="B26" s="276"/>
      <c r="C26" s="276"/>
      <c r="D26" s="271"/>
      <c r="E26" s="276"/>
      <c r="F26" s="276"/>
      <c r="G26" s="276"/>
      <c r="H26" s="276"/>
      <c r="I26" s="276"/>
      <c r="J26" s="276"/>
      <c r="K26" s="276"/>
      <c r="L26" s="276"/>
      <c r="M26" s="276"/>
      <c r="N26" s="276"/>
      <c r="O26" s="296"/>
      <c r="P26" s="296"/>
      <c r="Q26" s="296"/>
      <c r="R26" s="296"/>
      <c r="S26" s="296"/>
      <c r="T26" s="296"/>
      <c r="U26" s="296"/>
      <c r="V26" s="296"/>
      <c r="W26" s="296"/>
      <c r="X26" s="271"/>
      <c r="Y26" s="271"/>
      <c r="Z26" s="271"/>
    </row>
    <row r="27" spans="1:26" ht="24" customHeight="1">
      <c r="A27" s="270"/>
      <c r="B27" s="276"/>
      <c r="C27" s="276"/>
      <c r="D27" s="271"/>
      <c r="E27" s="276"/>
      <c r="F27" s="276"/>
      <c r="G27" s="276"/>
      <c r="H27" s="276"/>
      <c r="I27" s="276"/>
      <c r="J27" s="291"/>
      <c r="L27" s="276"/>
      <c r="M27" s="276"/>
      <c r="N27" s="276"/>
      <c r="O27" s="296"/>
      <c r="P27" s="296"/>
      <c r="Q27" s="296"/>
      <c r="R27" s="296"/>
      <c r="S27" s="296"/>
      <c r="T27" s="296"/>
      <c r="U27" s="296"/>
      <c r="V27" s="296"/>
      <c r="W27" s="296"/>
      <c r="X27" s="271"/>
      <c r="Y27" s="271"/>
      <c r="Z27" s="271"/>
    </row>
    <row r="28" spans="1:26" ht="24" customHeight="1">
      <c r="A28" s="270"/>
      <c r="B28" s="276"/>
      <c r="C28" s="276"/>
      <c r="D28" s="271"/>
      <c r="E28" s="276"/>
      <c r="F28" s="276"/>
      <c r="G28" s="276"/>
      <c r="H28" s="276"/>
      <c r="I28" s="276"/>
      <c r="J28" s="276"/>
      <c r="K28" s="276"/>
      <c r="L28" s="276"/>
      <c r="M28" s="276"/>
      <c r="N28" s="276"/>
      <c r="O28" s="296"/>
      <c r="P28" s="296"/>
      <c r="Q28" s="296"/>
      <c r="R28" s="296"/>
      <c r="S28" s="296"/>
      <c r="T28" s="296"/>
      <c r="U28" s="296"/>
      <c r="V28" s="296"/>
      <c r="W28" s="296"/>
      <c r="X28" s="271"/>
      <c r="Y28" s="271"/>
      <c r="Z28" s="271"/>
    </row>
    <row r="29" spans="1:26" ht="24" customHeight="1">
      <c r="A29" s="270"/>
      <c r="B29" s="276"/>
      <c r="C29" s="276"/>
      <c r="D29" s="276"/>
      <c r="E29" s="276"/>
      <c r="F29" s="276"/>
      <c r="G29" s="276"/>
      <c r="H29" s="276"/>
      <c r="I29" s="276"/>
      <c r="J29" s="276"/>
      <c r="K29" s="276"/>
      <c r="L29" s="276"/>
      <c r="M29" s="276"/>
      <c r="N29" s="276"/>
      <c r="O29" s="296"/>
      <c r="P29" s="296"/>
      <c r="Q29" s="296"/>
      <c r="R29" s="296"/>
      <c r="S29" s="296"/>
      <c r="T29" s="296"/>
      <c r="U29" s="296"/>
      <c r="V29" s="296"/>
      <c r="W29" s="296"/>
      <c r="X29" s="271"/>
      <c r="Y29" s="271"/>
      <c r="Z29" s="271"/>
    </row>
    <row r="30" spans="1:26" ht="24" customHeight="1">
      <c r="A30" s="270"/>
      <c r="B30" s="276"/>
      <c r="C30" s="276"/>
      <c r="D30" s="276"/>
      <c r="E30" s="276"/>
      <c r="F30" s="276"/>
      <c r="G30" s="276"/>
      <c r="H30" s="276"/>
      <c r="I30" s="276"/>
      <c r="J30" s="276"/>
      <c r="K30" s="276"/>
      <c r="L30" s="276"/>
      <c r="M30" s="276"/>
      <c r="N30" s="276"/>
      <c r="O30" s="296"/>
      <c r="P30" s="296"/>
      <c r="Q30" s="296"/>
      <c r="R30" s="296"/>
      <c r="S30" s="296"/>
      <c r="T30" s="296"/>
      <c r="U30" s="296"/>
      <c r="V30" s="296"/>
      <c r="W30" s="296"/>
      <c r="X30" s="271"/>
      <c r="Y30" s="271"/>
      <c r="Z30" s="271"/>
    </row>
    <row r="31" spans="1:26" ht="24" customHeight="1">
      <c r="A31" s="270"/>
      <c r="B31" s="276"/>
      <c r="C31" s="276"/>
      <c r="D31" s="276"/>
      <c r="E31" s="276"/>
      <c r="F31" s="276"/>
      <c r="G31" s="276"/>
      <c r="H31" s="276"/>
      <c r="I31" s="276"/>
      <c r="J31" s="276"/>
      <c r="K31" s="276"/>
      <c r="L31" s="276"/>
      <c r="M31" s="276"/>
      <c r="N31" s="276"/>
      <c r="O31" s="296"/>
      <c r="P31" s="296"/>
      <c r="Q31" s="296"/>
      <c r="R31" s="296"/>
      <c r="S31" s="296"/>
      <c r="T31" s="296"/>
      <c r="U31" s="296"/>
      <c r="V31" s="296"/>
      <c r="W31" s="296"/>
      <c r="X31" s="271"/>
      <c r="Y31" s="271"/>
      <c r="Z31" s="271"/>
    </row>
    <row r="32" spans="1:26" ht="24" customHeight="1">
      <c r="A32" s="267"/>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1:26" ht="24" customHeight="1">
      <c r="A33" s="267"/>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row>
    <row r="34" spans="1:26" ht="24" customHeight="1">
      <c r="A34" s="267"/>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row>
    <row r="35" spans="1:26" ht="24" customHeight="1">
      <c r="A35" s="267"/>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6" ht="24" customHeight="1">
      <c r="A36" s="267"/>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1:26" ht="24" customHeight="1">
      <c r="A37" s="267"/>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26" ht="24" customHeight="1">
      <c r="A38" s="267"/>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row>
    <row r="39" spans="1:26" ht="24" customHeight="1">
      <c r="A39" s="267"/>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1:26" ht="24" customHeight="1">
      <c r="A40" s="267"/>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row>
    <row r="41" spans="1:26" ht="24" customHeight="1">
      <c r="A41" s="267"/>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row>
    <row r="42" spans="1:26" ht="24" customHeight="1">
      <c r="A42" s="267"/>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1:26" ht="24" customHeight="1">
      <c r="A43" s="267"/>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24" customHeight="1">
      <c r="A44" s="267"/>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24" customHeight="1">
      <c r="A45" s="267"/>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24" customHeight="1">
      <c r="A46" s="267"/>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24" customHeight="1">
      <c r="A47" s="267"/>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24" customHeight="1">
      <c r="A48" s="267"/>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24" customHeight="1">
      <c r="A49" s="267"/>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24" customHeight="1">
      <c r="A50" s="267"/>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24" customHeight="1">
      <c r="A51" s="267"/>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24" customHeight="1">
      <c r="A52" s="267"/>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24" customHeight="1">
      <c r="A53" s="267"/>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24" customHeight="1">
      <c r="A54" s="267"/>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row>
    <row r="55" spans="1:26" ht="24" customHeight="1">
      <c r="A55" s="267"/>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row>
    <row r="56" spans="1:26" ht="24" customHeight="1">
      <c r="A56" s="267"/>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row>
    <row r="57" spans="1:26" ht="24" customHeight="1">
      <c r="A57" s="267"/>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row>
    <row r="58" spans="1:26" ht="24" customHeight="1">
      <c r="A58" s="267"/>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row>
    <row r="59" spans="1:26" ht="24" customHeight="1">
      <c r="A59" s="267"/>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row>
    <row r="60" spans="1:26" ht="24" customHeight="1">
      <c r="A60" s="267"/>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row>
    <row r="61" spans="1:26" ht="24" customHeight="1">
      <c r="A61" s="267"/>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row>
    <row r="62" spans="1:26" ht="24" customHeight="1">
      <c r="A62" s="267"/>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row>
    <row r="63" spans="1:26" ht="24" customHeight="1">
      <c r="A63" s="267"/>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row>
    <row r="64" spans="1:26" ht="24" customHeight="1">
      <c r="A64" s="267"/>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row>
    <row r="65" spans="1:26" ht="24" customHeight="1">
      <c r="A65" s="267"/>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row>
    <row r="66" spans="1:26" ht="24" customHeight="1">
      <c r="A66" s="267"/>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row>
    <row r="67" spans="1:26" ht="24" customHeight="1">
      <c r="A67" s="267"/>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row>
    <row r="68" spans="1:26" ht="24" customHeight="1">
      <c r="A68" s="267"/>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row>
    <row r="69" spans="1:26" ht="24" customHeight="1">
      <c r="A69" s="267"/>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row>
    <row r="70" spans="1:26" ht="24" customHeight="1">
      <c r="A70" s="267"/>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row>
    <row r="71" spans="1:26" ht="24" customHeight="1">
      <c r="A71" s="267"/>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row>
    <row r="72" spans="1:26" ht="24" customHeight="1">
      <c r="A72" s="267"/>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row>
    <row r="73" spans="1:26" ht="24" customHeight="1">
      <c r="A73" s="267"/>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row>
    <row r="74" spans="1:26" ht="24" customHeight="1">
      <c r="A74" s="267"/>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row>
    <row r="75" spans="1:26" ht="24" customHeight="1">
      <c r="A75" s="267"/>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row>
    <row r="76" spans="1:26" ht="24" customHeight="1">
      <c r="A76" s="267"/>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row>
    <row r="77" spans="1:26" ht="24" customHeight="1">
      <c r="A77" s="26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row>
    <row r="78" spans="1:26" ht="24" customHeight="1">
      <c r="A78" s="267"/>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row>
    <row r="79" spans="1:26" ht="24" customHeight="1">
      <c r="A79" s="267"/>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row>
    <row r="80" spans="1:26" ht="24" customHeight="1">
      <c r="A80" s="267"/>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row>
    <row r="81" spans="1:26" ht="24" customHeight="1">
      <c r="A81" s="267"/>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row>
    <row r="82" spans="1:26" ht="24" customHeight="1">
      <c r="A82" s="267"/>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row>
    <row r="83" spans="1:26" ht="24" customHeight="1">
      <c r="A83" s="267"/>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row>
    <row r="84" spans="1:26" ht="24" customHeight="1">
      <c r="A84" s="267"/>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row>
    <row r="85" spans="1:26" ht="24" customHeight="1">
      <c r="A85" s="267"/>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row>
    <row r="86" spans="1:26" ht="24" customHeight="1">
      <c r="A86" s="267"/>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row>
    <row r="87" spans="1:26" ht="24" customHeight="1">
      <c r="A87" s="267"/>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row>
    <row r="88" spans="1:26" ht="24" customHeight="1">
      <c r="A88" s="267"/>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row>
    <row r="89" spans="1:26" ht="24" customHeight="1">
      <c r="A89" s="267"/>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row>
    <row r="90" spans="1:26" ht="24" customHeight="1">
      <c r="A90" s="267"/>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row>
    <row r="91" spans="1:26" ht="24" customHeight="1">
      <c r="A91" s="267"/>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row>
    <row r="92" spans="1:26" ht="24" customHeight="1">
      <c r="A92" s="267"/>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row>
    <row r="93" spans="1:26" ht="24" customHeight="1">
      <c r="A93" s="267"/>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row>
    <row r="94" spans="1:26" ht="24" customHeight="1">
      <c r="A94" s="267"/>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row>
    <row r="95" spans="1:26" ht="24" customHeight="1">
      <c r="A95" s="267"/>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row>
    <row r="96" spans="1:26" ht="24" customHeight="1">
      <c r="A96" s="267"/>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row>
    <row r="97" spans="1:26" ht="24" customHeight="1">
      <c r="A97" s="267"/>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row>
    <row r="98" spans="1:26" ht="24" customHeight="1">
      <c r="A98" s="267"/>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row>
    <row r="99" spans="1:26" ht="24" customHeight="1">
      <c r="A99" s="267"/>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row>
    <row r="100" spans="1:26" ht="24" customHeight="1">
      <c r="A100" s="267"/>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row>
    <row r="101" spans="1:26" ht="24" customHeight="1">
      <c r="A101" s="267"/>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row>
    <row r="102" spans="1:26" ht="24" customHeight="1">
      <c r="A102" s="267"/>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row>
    <row r="103" spans="1:26" ht="24" customHeight="1">
      <c r="A103" s="267"/>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row>
    <row r="104" spans="1:26" ht="24" customHeight="1">
      <c r="A104" s="267"/>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row>
    <row r="105" spans="1:26" ht="24" customHeight="1">
      <c r="A105" s="267"/>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row>
    <row r="106" spans="1:26" ht="24" customHeight="1">
      <c r="A106" s="267"/>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row>
    <row r="107" spans="1:26" ht="24" customHeight="1">
      <c r="A107" s="267"/>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row>
    <row r="108" spans="1:26" ht="24" customHeight="1">
      <c r="A108" s="267"/>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row>
    <row r="109" spans="1:26" ht="24" customHeight="1">
      <c r="A109" s="267"/>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row>
    <row r="110" spans="1:26" ht="24" customHeight="1">
      <c r="A110" s="267"/>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row>
    <row r="111" spans="1:26" ht="24" customHeight="1">
      <c r="A111" s="267"/>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row>
    <row r="112" spans="1:26" ht="24" customHeight="1">
      <c r="A112" s="267"/>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row>
    <row r="113" spans="1:26" ht="24" customHeight="1">
      <c r="A113" s="267"/>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row>
    <row r="114" spans="1:26" ht="24" customHeight="1">
      <c r="A114" s="267"/>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row>
    <row r="115" spans="1:26" ht="24" customHeight="1">
      <c r="A115" s="267"/>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row>
    <row r="116" spans="1:26" ht="24" customHeight="1">
      <c r="A116" s="267"/>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row>
    <row r="117" spans="1:26" ht="24" customHeight="1">
      <c r="A117" s="267"/>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row>
    <row r="118" spans="1:26" ht="24" customHeight="1">
      <c r="A118" s="267"/>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row>
    <row r="119" spans="1:26" ht="24" customHeight="1">
      <c r="A119" s="267"/>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row>
    <row r="120" spans="1:26" ht="24" customHeight="1">
      <c r="A120" s="267"/>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row>
    <row r="121" spans="1:26" ht="24" customHeight="1">
      <c r="A121" s="267"/>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row>
    <row r="122" spans="1:26" ht="24" customHeight="1">
      <c r="A122" s="267"/>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row>
    <row r="123" spans="1:26" ht="24" customHeight="1">
      <c r="A123" s="267"/>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row>
    <row r="124" spans="1:26" ht="24" customHeight="1">
      <c r="A124" s="267"/>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row>
    <row r="125" spans="1:26" ht="24" customHeight="1">
      <c r="A125" s="267"/>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row>
    <row r="126" spans="1:26" ht="24" customHeight="1">
      <c r="A126" s="267"/>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row>
    <row r="127" spans="1:26" ht="24" customHeight="1">
      <c r="A127" s="267"/>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row>
    <row r="128" spans="1:26" ht="24" customHeight="1">
      <c r="A128" s="267"/>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row>
    <row r="129" spans="1:26" ht="24" customHeight="1">
      <c r="A129" s="267"/>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row>
    <row r="130" spans="1:26" ht="24" customHeight="1">
      <c r="A130" s="267"/>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row>
    <row r="131" spans="1:26" ht="24" customHeight="1">
      <c r="A131" s="267"/>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row>
    <row r="132" spans="1:26" ht="24" customHeight="1">
      <c r="A132" s="267"/>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row>
    <row r="133" spans="1:26" ht="24" customHeight="1">
      <c r="A133" s="267"/>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row>
    <row r="134" spans="1:26" ht="24" customHeight="1">
      <c r="A134" s="267"/>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row>
    <row r="135" spans="1:26" ht="24" customHeight="1">
      <c r="A135" s="267"/>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row>
    <row r="136" spans="1:26" ht="24" customHeight="1">
      <c r="A136" s="267"/>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row>
    <row r="137" spans="1:26" ht="24" customHeight="1">
      <c r="A137" s="267"/>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row>
    <row r="138" spans="1:26" ht="24" customHeight="1">
      <c r="A138" s="267"/>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row>
    <row r="139" spans="1:26" ht="24" customHeight="1">
      <c r="A139" s="267"/>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row>
    <row r="140" spans="1:26" ht="24" customHeight="1">
      <c r="A140" s="267"/>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row>
    <row r="141" spans="1:26" ht="24" customHeight="1">
      <c r="A141" s="267"/>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row>
    <row r="142" spans="1:26" ht="24" customHeight="1">
      <c r="A142" s="267"/>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row>
    <row r="143" spans="1:26" ht="24" customHeight="1">
      <c r="A143" s="267"/>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row>
    <row r="144" spans="1:26" ht="24" customHeight="1">
      <c r="A144" s="267"/>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row>
    <row r="145" spans="1:26" ht="24" customHeight="1">
      <c r="A145" s="267"/>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row>
    <row r="146" spans="1:26" ht="24" customHeight="1">
      <c r="A146" s="267"/>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row>
    <row r="147" spans="1:26" ht="24" customHeight="1">
      <c r="A147" s="267"/>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row>
    <row r="148" spans="1:26" ht="24" customHeight="1">
      <c r="A148" s="267"/>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row>
    <row r="149" spans="1:26" ht="24" customHeight="1">
      <c r="A149" s="267"/>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row>
    <row r="150" spans="1:26" ht="24" customHeight="1">
      <c r="A150" s="267"/>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row>
    <row r="151" spans="1:26" ht="24" customHeight="1">
      <c r="A151" s="267"/>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row>
    <row r="152" spans="1:26" ht="24" customHeight="1">
      <c r="A152" s="267"/>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row>
    <row r="153" spans="1:26" ht="24" customHeight="1">
      <c r="A153" s="267"/>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row>
    <row r="154" spans="1:26" ht="24" customHeight="1">
      <c r="A154" s="267"/>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row>
    <row r="155" spans="1:26" ht="24" customHeight="1">
      <c r="A155" s="267"/>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row>
    <row r="156" spans="1:26" ht="24" customHeight="1">
      <c r="A156" s="267"/>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row>
    <row r="157" spans="1:26" ht="24" customHeight="1">
      <c r="A157" s="267"/>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row>
    <row r="158" spans="1:26" ht="24" customHeight="1">
      <c r="A158" s="267"/>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row>
    <row r="159" spans="1:26" ht="24" customHeight="1">
      <c r="A159" s="267"/>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row>
    <row r="160" spans="1:26" ht="24" customHeight="1">
      <c r="A160" s="267"/>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row>
    <row r="161" spans="1:26" ht="24" customHeight="1">
      <c r="A161" s="267"/>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row>
    <row r="162" spans="1:26" ht="24" customHeight="1">
      <c r="A162" s="267"/>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row>
    <row r="163" spans="1:26" ht="24" customHeight="1">
      <c r="A163" s="267"/>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row>
    <row r="164" spans="1:26" ht="24" customHeight="1">
      <c r="A164" s="267"/>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row>
    <row r="165" spans="1:26" ht="24" customHeight="1">
      <c r="A165" s="267"/>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row>
    <row r="166" spans="1:26" ht="24" customHeight="1">
      <c r="A166" s="267"/>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row>
    <row r="167" spans="1:26" ht="24" customHeight="1">
      <c r="A167" s="267"/>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row>
    <row r="168" spans="1:26" ht="24" customHeight="1">
      <c r="A168" s="267"/>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row>
    <row r="169" spans="1:26" ht="24" customHeight="1">
      <c r="A169" s="267"/>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row>
    <row r="170" spans="1:26" ht="24" customHeight="1">
      <c r="A170" s="267"/>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row>
    <row r="171" spans="1:26" ht="24" customHeight="1">
      <c r="A171" s="267"/>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row>
    <row r="172" spans="1:26" ht="24" customHeight="1">
      <c r="A172" s="267"/>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row>
    <row r="173" spans="1:26" ht="24" customHeight="1">
      <c r="A173" s="267"/>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row>
    <row r="174" spans="1:26" ht="24" customHeight="1">
      <c r="A174" s="267"/>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row>
    <row r="175" spans="1:26" ht="24" customHeight="1">
      <c r="A175" s="267"/>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row>
    <row r="176" spans="1:26" ht="24" customHeight="1">
      <c r="A176" s="267"/>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row>
    <row r="177" spans="1:26" ht="24" customHeight="1">
      <c r="A177" s="267"/>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row>
    <row r="178" spans="1:26" ht="24" customHeight="1">
      <c r="A178" s="267"/>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row>
    <row r="179" spans="1:26" ht="24" customHeight="1">
      <c r="A179" s="267"/>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row>
    <row r="180" spans="1:26" ht="24" customHeight="1">
      <c r="A180" s="267"/>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row>
    <row r="181" spans="1:26" ht="24" customHeight="1">
      <c r="A181" s="267"/>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row>
    <row r="182" spans="1:26" ht="24" customHeight="1">
      <c r="A182" s="267"/>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row>
    <row r="183" spans="1:26" ht="24" customHeight="1">
      <c r="A183" s="267"/>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row>
    <row r="184" spans="1:26" ht="24" customHeight="1">
      <c r="A184" s="267"/>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row>
    <row r="185" spans="1:26" ht="24" customHeight="1">
      <c r="A185" s="267"/>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row>
    <row r="186" spans="1:26" ht="24" customHeight="1">
      <c r="A186" s="267"/>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row>
    <row r="187" spans="1:26" ht="24" customHeight="1">
      <c r="A187" s="267"/>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row>
    <row r="188" spans="1:26" ht="24" customHeight="1">
      <c r="A188" s="267"/>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row>
    <row r="189" spans="1:26" ht="24" customHeight="1">
      <c r="A189" s="267"/>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row>
    <row r="190" spans="1:26" ht="24" customHeight="1">
      <c r="A190" s="267"/>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row>
    <row r="191" spans="1:26" ht="24" customHeight="1">
      <c r="A191" s="267"/>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row>
    <row r="192" spans="1:26" ht="24" customHeight="1">
      <c r="A192" s="267"/>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row>
    <row r="193" spans="1:26" ht="24" customHeight="1">
      <c r="A193" s="267"/>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row>
    <row r="194" spans="1:26" ht="24" customHeight="1">
      <c r="A194" s="267"/>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row>
    <row r="195" spans="1:26" ht="24" customHeight="1">
      <c r="A195" s="267"/>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row>
    <row r="196" spans="1:26" ht="24" customHeight="1">
      <c r="A196" s="267"/>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row>
    <row r="197" spans="1:26" ht="24" customHeight="1">
      <c r="A197" s="267"/>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row>
    <row r="198" spans="1:26" ht="24" customHeight="1">
      <c r="A198" s="267"/>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row>
    <row r="199" spans="1:26" ht="24" customHeight="1">
      <c r="A199" s="267"/>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row>
    <row r="200" spans="1:26" ht="24" customHeight="1">
      <c r="A200" s="267"/>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row>
    <row r="201" spans="1:26" ht="24" customHeight="1">
      <c r="A201" s="267"/>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row>
    <row r="202" spans="1:26" ht="24" customHeight="1">
      <c r="A202" s="267"/>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row>
    <row r="203" spans="1:26" ht="24" customHeight="1">
      <c r="A203" s="267"/>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row>
    <row r="204" spans="1:26" ht="24" customHeight="1">
      <c r="A204" s="267"/>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row>
    <row r="205" spans="1:26" ht="24" customHeight="1">
      <c r="A205" s="267"/>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row>
    <row r="206" spans="1:26" ht="24" customHeight="1">
      <c r="A206" s="267"/>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row>
    <row r="207" spans="1:26" ht="24" customHeight="1">
      <c r="A207" s="267"/>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row>
    <row r="208" spans="1:26" ht="24" customHeight="1">
      <c r="A208" s="267"/>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row>
    <row r="209" spans="1:26" ht="24" customHeight="1">
      <c r="A209" s="267"/>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row>
    <row r="210" spans="1:26" ht="24" customHeight="1">
      <c r="A210" s="267"/>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row>
    <row r="211" spans="1:26" ht="24" customHeight="1">
      <c r="A211" s="267"/>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row>
    <row r="212" spans="1:26" ht="24" customHeight="1">
      <c r="A212" s="267"/>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row>
    <row r="213" spans="1:26" ht="24" customHeight="1">
      <c r="A213" s="267"/>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row>
    <row r="214" spans="1:26" ht="24" customHeight="1">
      <c r="A214" s="267"/>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row>
    <row r="215" spans="1:26" ht="24" customHeight="1">
      <c r="A215" s="267"/>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row>
    <row r="216" spans="1:26" ht="24" customHeight="1">
      <c r="A216" s="267"/>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row>
    <row r="217" spans="1:26" ht="24" customHeight="1">
      <c r="A217" s="267"/>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row>
    <row r="218" spans="1:26" ht="24" customHeight="1">
      <c r="A218" s="267"/>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row>
    <row r="219" spans="1:26" ht="24" customHeight="1">
      <c r="A219" s="267"/>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row>
    <row r="220" spans="1:26" ht="24" customHeight="1">
      <c r="A220" s="267"/>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row>
    <row r="221" spans="1:26" ht="24" customHeight="1">
      <c r="A221" s="267"/>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row>
    <row r="222" spans="1:26" ht="24" customHeight="1">
      <c r="A222" s="267"/>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row>
    <row r="223" spans="1:26" ht="24" customHeight="1">
      <c r="A223" s="267"/>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row>
    <row r="224" spans="1:26" ht="24" customHeight="1">
      <c r="A224" s="267"/>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row>
    <row r="225" spans="1:26" ht="24" customHeight="1">
      <c r="A225" s="267"/>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row>
    <row r="226" spans="1:26" ht="24" customHeight="1">
      <c r="A226" s="267"/>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row>
    <row r="227" spans="1:26" ht="24" customHeight="1">
      <c r="A227" s="267"/>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row>
    <row r="228" spans="1:26" ht="24" customHeight="1">
      <c r="A228" s="267"/>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row>
    <row r="229" spans="1:26" ht="24" customHeight="1">
      <c r="A229" s="267"/>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row>
    <row r="230" spans="1:26" ht="24" customHeight="1">
      <c r="A230" s="267"/>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row>
    <row r="231" spans="1:26" ht="24" customHeight="1">
      <c r="A231" s="267"/>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row>
    <row r="232" spans="1:26" ht="24" customHeight="1">
      <c r="A232" s="267"/>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row>
    <row r="233" spans="1:26" ht="24" customHeight="1">
      <c r="A233" s="267"/>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row>
    <row r="234" spans="1:26" ht="24" customHeight="1">
      <c r="A234" s="267"/>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row>
    <row r="235" spans="1:26" ht="24" customHeight="1">
      <c r="A235" s="267"/>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row>
    <row r="236" spans="1:26" ht="24" customHeight="1">
      <c r="A236" s="267"/>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row>
    <row r="237" spans="1:26" ht="24" customHeight="1">
      <c r="A237" s="267"/>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row>
    <row r="238" spans="1:26" ht="24" customHeight="1">
      <c r="A238" s="267"/>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row>
    <row r="239" spans="1:26" ht="24" customHeight="1">
      <c r="A239" s="267"/>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row>
    <row r="240" spans="1:26" ht="24" customHeight="1">
      <c r="A240" s="267"/>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row>
    <row r="241" spans="1:26" ht="24" customHeight="1">
      <c r="A241" s="267"/>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row>
    <row r="242" spans="1:26" ht="24" customHeight="1">
      <c r="A242" s="267"/>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row>
    <row r="243" spans="1:26" ht="24" customHeight="1">
      <c r="A243" s="267"/>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row>
    <row r="244" spans="1:26" ht="24" customHeight="1">
      <c r="A244" s="267"/>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row>
    <row r="245" spans="1:26" ht="24" customHeight="1">
      <c r="A245" s="267"/>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row>
    <row r="246" spans="1:26" ht="24" customHeight="1">
      <c r="A246" s="267"/>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row>
    <row r="247" spans="1:26" ht="24" customHeight="1">
      <c r="A247" s="267"/>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row>
    <row r="248" spans="1:26" ht="24" customHeight="1">
      <c r="A248" s="267"/>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row>
    <row r="249" spans="1:26" ht="24" customHeight="1">
      <c r="A249" s="267"/>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row>
    <row r="250" spans="1:26" ht="24" customHeight="1">
      <c r="A250" s="267"/>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row>
    <row r="251" spans="1:26" ht="24" customHeight="1">
      <c r="A251" s="267"/>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row>
    <row r="252" spans="1:26" ht="24" customHeight="1">
      <c r="A252" s="267"/>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row>
    <row r="253" spans="1:26" ht="24" customHeight="1">
      <c r="A253" s="267"/>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row>
    <row r="254" spans="1:26" ht="24" customHeight="1">
      <c r="A254" s="267"/>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row>
    <row r="255" spans="1:26" ht="24" customHeight="1">
      <c r="A255" s="267"/>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row>
    <row r="256" spans="1:26" ht="24" customHeight="1">
      <c r="A256" s="267"/>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row>
    <row r="257" spans="1:26" ht="24" customHeight="1">
      <c r="A257" s="267"/>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row>
    <row r="258" spans="1:26" ht="24" customHeight="1">
      <c r="A258" s="267"/>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row>
    <row r="259" spans="1:26" ht="24" customHeight="1">
      <c r="A259" s="267"/>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row>
    <row r="260" spans="1:26" ht="24" customHeight="1">
      <c r="A260" s="267"/>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row>
    <row r="261" spans="1:26" ht="24" customHeight="1">
      <c r="A261" s="267"/>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row>
    <row r="262" spans="1:26" ht="24" customHeight="1">
      <c r="A262" s="267"/>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row>
    <row r="263" spans="1:26" ht="24" customHeight="1">
      <c r="A263" s="267"/>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row>
    <row r="264" spans="1:26" ht="24" customHeight="1">
      <c r="A264" s="267"/>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row>
    <row r="265" spans="1:26" ht="24" customHeight="1">
      <c r="A265" s="267"/>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row>
    <row r="266" spans="1:26" ht="24" customHeight="1">
      <c r="A266" s="267"/>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row>
    <row r="267" spans="1:26" ht="24" customHeight="1">
      <c r="A267" s="267"/>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row>
    <row r="268" spans="1:26" ht="24" customHeight="1">
      <c r="A268" s="267"/>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row>
    <row r="269" spans="1:26" ht="24" customHeight="1">
      <c r="A269" s="267"/>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row>
    <row r="270" spans="1:26" ht="24" customHeight="1">
      <c r="A270" s="267"/>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row>
    <row r="271" spans="1:26" ht="24" customHeight="1">
      <c r="A271" s="267"/>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row>
    <row r="272" spans="1:26" ht="24" customHeight="1">
      <c r="A272" s="267"/>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row>
    <row r="273" spans="1:26" ht="24" customHeight="1">
      <c r="A273" s="267"/>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row>
    <row r="274" spans="1:26" ht="24" customHeight="1">
      <c r="A274" s="267"/>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row>
    <row r="275" spans="1:26" ht="24" customHeight="1">
      <c r="A275" s="267"/>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row>
    <row r="276" spans="1:26" ht="24" customHeight="1">
      <c r="A276" s="267"/>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row>
    <row r="277" spans="1:26" ht="24" customHeight="1">
      <c r="A277" s="267"/>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row>
    <row r="278" spans="1:26" ht="24" customHeight="1">
      <c r="A278" s="267"/>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row>
    <row r="279" spans="1:26" ht="24" customHeight="1">
      <c r="A279" s="267"/>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row>
    <row r="280" spans="1:26" ht="24" customHeight="1">
      <c r="A280" s="267"/>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row>
    <row r="281" spans="1:26" ht="24" customHeight="1">
      <c r="A281" s="267"/>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row>
    <row r="282" spans="1:26" ht="24" customHeight="1">
      <c r="A282" s="267"/>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row>
    <row r="283" spans="1:26" ht="24" customHeight="1">
      <c r="A283" s="267"/>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row>
    <row r="284" spans="1:26" ht="24" customHeight="1">
      <c r="A284" s="267"/>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row>
    <row r="285" spans="1:26" ht="24" customHeight="1">
      <c r="A285" s="267"/>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row>
    <row r="286" spans="1:26" ht="24" customHeight="1">
      <c r="A286" s="267"/>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row>
    <row r="287" spans="1:26" ht="24" customHeight="1">
      <c r="A287" s="267"/>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row>
    <row r="288" spans="1:26" ht="24" customHeight="1">
      <c r="A288" s="267"/>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row>
    <row r="289" spans="1:26" ht="24" customHeight="1">
      <c r="A289" s="267"/>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row>
    <row r="290" spans="1:26" ht="24" customHeight="1">
      <c r="A290" s="267"/>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row>
    <row r="291" spans="1:26" ht="24" customHeight="1">
      <c r="A291" s="267"/>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row>
    <row r="292" spans="1:26" ht="24" customHeight="1">
      <c r="A292" s="267"/>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row>
    <row r="293" spans="1:26" ht="24" customHeight="1">
      <c r="A293" s="267"/>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row>
    <row r="294" spans="1:26" ht="24" customHeight="1">
      <c r="A294" s="267"/>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row>
    <row r="295" spans="1:26" ht="24" customHeight="1">
      <c r="A295" s="267"/>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row>
    <row r="296" spans="1:26" ht="24" customHeight="1">
      <c r="A296" s="267"/>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row>
    <row r="297" spans="1:26" ht="24" customHeight="1">
      <c r="A297" s="267"/>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row>
    <row r="298" spans="1:26" ht="24" customHeight="1">
      <c r="A298" s="267"/>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row>
    <row r="299" spans="1:26" ht="24" customHeight="1">
      <c r="A299" s="267"/>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row>
    <row r="300" spans="1:26" ht="24" customHeight="1">
      <c r="A300" s="267"/>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row>
    <row r="301" spans="1:26" ht="24" customHeight="1">
      <c r="A301" s="267"/>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row>
    <row r="302" spans="1:26" ht="24" customHeight="1">
      <c r="A302" s="267"/>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row>
    <row r="303" spans="1:26" ht="24" customHeight="1">
      <c r="A303" s="267"/>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row>
    <row r="304" spans="1:26" ht="24" customHeight="1">
      <c r="A304" s="267"/>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row>
    <row r="305" spans="1:26" ht="24" customHeight="1">
      <c r="A305" s="267"/>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row>
    <row r="306" spans="1:26" ht="24" customHeight="1">
      <c r="A306" s="267"/>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row>
    <row r="307" spans="1:26" ht="24" customHeight="1">
      <c r="A307" s="267"/>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row>
    <row r="308" spans="1:26" ht="24" customHeight="1">
      <c r="A308" s="267"/>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row>
    <row r="309" spans="1:26" ht="24" customHeight="1">
      <c r="A309" s="267"/>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row>
    <row r="310" spans="1:26" ht="24" customHeight="1">
      <c r="A310" s="267"/>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row>
    <row r="311" spans="1:26" ht="24" customHeight="1">
      <c r="A311" s="267"/>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row>
    <row r="312" spans="1:26" ht="24" customHeight="1">
      <c r="A312" s="267"/>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row>
    <row r="313" spans="1:26" ht="24" customHeight="1">
      <c r="A313" s="267"/>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row>
    <row r="314" spans="1:26" ht="24" customHeight="1">
      <c r="A314" s="267"/>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row>
    <row r="315" spans="1:26" ht="24" customHeight="1">
      <c r="A315" s="267"/>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row>
    <row r="316" spans="1:26" ht="24" customHeight="1">
      <c r="A316" s="267"/>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row>
    <row r="317" spans="1:26" ht="24" customHeight="1">
      <c r="A317" s="267"/>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row>
    <row r="318" spans="1:26" ht="24" customHeight="1">
      <c r="A318" s="267"/>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row>
    <row r="319" spans="1:26" ht="24" customHeight="1">
      <c r="A319" s="267"/>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row>
    <row r="320" spans="1:26" ht="24" customHeight="1">
      <c r="A320" s="267"/>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row>
    <row r="321" spans="1:26" ht="24" customHeight="1">
      <c r="A321" s="267"/>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row>
    <row r="322" spans="1:26" ht="24" customHeight="1">
      <c r="A322" s="267"/>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row>
    <row r="323" spans="1:26" ht="24" customHeight="1">
      <c r="A323" s="267"/>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row>
    <row r="324" spans="1:26" ht="24" customHeight="1">
      <c r="A324" s="267"/>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row>
    <row r="325" spans="1:26" ht="24" customHeight="1">
      <c r="A325" s="267"/>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row>
    <row r="326" spans="1:26" ht="24" customHeight="1">
      <c r="A326" s="267"/>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row>
    <row r="327" spans="1:26" ht="24" customHeight="1">
      <c r="A327" s="267"/>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row>
    <row r="328" spans="1:26" ht="24" customHeight="1">
      <c r="A328" s="267"/>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row>
    <row r="329" spans="1:26" ht="24" customHeight="1">
      <c r="A329" s="267"/>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row>
    <row r="330" spans="1:26" ht="24" customHeight="1">
      <c r="A330" s="267"/>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row>
    <row r="331" spans="1:26" ht="24" customHeight="1">
      <c r="A331" s="267"/>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row>
    <row r="332" spans="1:26" ht="24" customHeight="1">
      <c r="A332" s="267"/>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row>
    <row r="333" spans="1:26" ht="24" customHeight="1">
      <c r="A333" s="267"/>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row>
    <row r="334" spans="1:26" ht="24" customHeight="1">
      <c r="A334" s="267"/>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row>
    <row r="335" spans="1:26" ht="24" customHeight="1">
      <c r="A335" s="267"/>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row>
    <row r="336" spans="1:26" ht="24" customHeight="1">
      <c r="A336" s="267"/>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row>
    <row r="337" spans="1:26" ht="24" customHeight="1">
      <c r="A337" s="267"/>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row>
    <row r="338" spans="1:26" ht="24" customHeight="1">
      <c r="A338" s="267"/>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row>
    <row r="339" spans="1:26" ht="24" customHeight="1">
      <c r="A339" s="267"/>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row>
    <row r="340" spans="1:26" ht="24" customHeight="1">
      <c r="A340" s="267"/>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row>
    <row r="341" spans="1:26" ht="24" customHeight="1">
      <c r="A341" s="267"/>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row>
    <row r="342" spans="1:26" ht="24" customHeight="1">
      <c r="A342" s="267"/>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row>
    <row r="343" spans="1:26" ht="24" customHeight="1">
      <c r="A343" s="267"/>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row>
    <row r="344" spans="1:26" ht="24" customHeight="1">
      <c r="A344" s="267"/>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row>
    <row r="345" spans="1:26" ht="24" customHeight="1">
      <c r="A345" s="267"/>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row>
    <row r="346" spans="1:26" ht="24" customHeight="1">
      <c r="A346" s="267"/>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row>
    <row r="347" spans="1:26" ht="24" customHeight="1">
      <c r="A347" s="267"/>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row>
    <row r="348" spans="1:26" ht="24" customHeight="1">
      <c r="A348" s="267"/>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row>
    <row r="349" spans="1:26" ht="24" customHeight="1">
      <c r="A349" s="267"/>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row>
    <row r="350" spans="1:26" ht="24" customHeight="1">
      <c r="A350" s="267"/>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row>
    <row r="351" spans="1:26" ht="24" customHeight="1">
      <c r="A351" s="267"/>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row>
    <row r="352" spans="1:26" ht="24" customHeight="1">
      <c r="A352" s="267"/>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row>
    <row r="353" spans="1:26" ht="24" customHeight="1">
      <c r="A353" s="267"/>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row>
    <row r="354" spans="1:26" ht="24" customHeight="1">
      <c r="A354" s="267"/>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row>
    <row r="355" spans="1:26" ht="24" customHeight="1">
      <c r="A355" s="267"/>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row>
    <row r="356" spans="1:26" ht="24" customHeight="1">
      <c r="A356" s="267"/>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row>
    <row r="357" spans="1:26" ht="24" customHeight="1">
      <c r="A357" s="267"/>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row>
    <row r="358" spans="1:26" ht="24" customHeight="1">
      <c r="A358" s="267"/>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row>
    <row r="359" spans="1:26" ht="24" customHeight="1">
      <c r="A359" s="267"/>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row>
    <row r="360" spans="1:26" ht="24" customHeight="1">
      <c r="A360" s="267"/>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row>
    <row r="361" spans="1:26" ht="24" customHeight="1">
      <c r="A361" s="267"/>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row>
    <row r="362" spans="1:26" ht="24" customHeight="1">
      <c r="A362" s="267"/>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row>
    <row r="363" spans="1:26" ht="24" customHeight="1">
      <c r="A363" s="267"/>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row>
    <row r="364" spans="1:26" ht="24" customHeight="1">
      <c r="A364" s="267"/>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row>
    <row r="365" spans="1:26" ht="24" customHeight="1">
      <c r="A365" s="267"/>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row>
    <row r="366" spans="1:26" ht="24" customHeight="1">
      <c r="A366" s="267"/>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row>
    <row r="367" spans="1:26" ht="24" customHeight="1">
      <c r="A367" s="267"/>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row>
    <row r="368" spans="1:26" ht="24" customHeight="1">
      <c r="A368" s="267"/>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row>
    <row r="369" spans="1:26" ht="24" customHeight="1">
      <c r="A369" s="267"/>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row>
    <row r="370" spans="1:26" ht="24" customHeight="1">
      <c r="A370" s="267"/>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row>
    <row r="371" spans="1:26" ht="24" customHeight="1">
      <c r="A371" s="267"/>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row>
    <row r="372" spans="1:26" ht="24" customHeight="1">
      <c r="A372" s="267"/>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row>
    <row r="373" spans="1:26" ht="24" customHeight="1">
      <c r="A373" s="267"/>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row>
    <row r="374" spans="1:26" ht="24" customHeight="1">
      <c r="A374" s="267"/>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row>
    <row r="375" spans="1:26" ht="24" customHeight="1">
      <c r="A375" s="267"/>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row>
    <row r="376" spans="1:26" ht="24" customHeight="1">
      <c r="A376" s="267"/>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row>
    <row r="377" spans="1:26" ht="24" customHeight="1">
      <c r="A377" s="267"/>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row>
    <row r="378" spans="1:26" ht="24" customHeight="1">
      <c r="A378" s="267"/>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row>
    <row r="379" spans="1:26" ht="24" customHeight="1">
      <c r="A379" s="267"/>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row>
    <row r="380" spans="1:26" ht="24" customHeight="1">
      <c r="A380" s="267"/>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row>
    <row r="381" spans="1:26" ht="24" customHeight="1">
      <c r="A381" s="267"/>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row>
    <row r="382" spans="1:26" ht="24" customHeight="1">
      <c r="A382" s="267"/>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row>
    <row r="383" spans="1:26" ht="24" customHeight="1">
      <c r="A383" s="267"/>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row>
    <row r="384" spans="1:26" ht="24" customHeight="1">
      <c r="A384" s="267"/>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row>
    <row r="385" spans="1:26" ht="24" customHeight="1">
      <c r="A385" s="267"/>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row>
    <row r="386" spans="1:26" ht="24" customHeight="1">
      <c r="A386" s="267"/>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row>
    <row r="387" spans="1:26" ht="24" customHeight="1">
      <c r="A387" s="267"/>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row>
    <row r="388" spans="1:26" ht="24" customHeight="1">
      <c r="A388" s="267"/>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row>
    <row r="389" spans="1:26" ht="24" customHeight="1">
      <c r="A389" s="267"/>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row>
    <row r="390" spans="1:26" ht="24" customHeight="1">
      <c r="A390" s="267"/>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row>
    <row r="391" spans="1:26" ht="24" customHeight="1">
      <c r="A391" s="267"/>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row>
    <row r="392" spans="1:26" ht="24" customHeight="1">
      <c r="A392" s="267"/>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row>
    <row r="393" spans="1:26" ht="24" customHeight="1">
      <c r="A393" s="267"/>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row>
    <row r="394" spans="1:26" ht="24" customHeight="1">
      <c r="A394" s="267"/>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row>
    <row r="395" spans="1:26" ht="24" customHeight="1">
      <c r="A395" s="267"/>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row>
    <row r="396" spans="1:26" ht="24" customHeight="1">
      <c r="A396" s="267"/>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row>
    <row r="397" spans="1:26" ht="24" customHeight="1">
      <c r="A397" s="267"/>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row>
    <row r="398" spans="1:26" ht="24" customHeight="1">
      <c r="A398" s="267"/>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row>
    <row r="399" spans="1:26" ht="24" customHeight="1">
      <c r="A399" s="267"/>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row>
    <row r="400" spans="1:26" ht="24" customHeight="1">
      <c r="A400" s="267"/>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row>
    <row r="401" spans="1:26" ht="24" customHeight="1">
      <c r="A401" s="267"/>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row>
    <row r="402" spans="1:26" ht="24" customHeight="1">
      <c r="A402" s="267"/>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row>
    <row r="403" spans="1:26" ht="24" customHeight="1">
      <c r="A403" s="267"/>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row>
    <row r="404" spans="1:26" ht="24" customHeight="1">
      <c r="A404" s="267"/>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row>
    <row r="405" spans="1:26" ht="24" customHeight="1">
      <c r="A405" s="267"/>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row>
    <row r="406" spans="1:26" ht="24" customHeight="1">
      <c r="A406" s="267"/>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row>
    <row r="407" spans="1:26" ht="24" customHeight="1">
      <c r="A407" s="267"/>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row>
    <row r="408" spans="1:26" ht="24" customHeight="1">
      <c r="A408" s="267"/>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row>
    <row r="409" spans="1:26" ht="24" customHeight="1">
      <c r="A409" s="267"/>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row>
    <row r="410" spans="1:26" ht="24" customHeight="1">
      <c r="A410" s="267"/>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row>
    <row r="411" spans="1:26" ht="24" customHeight="1">
      <c r="A411" s="267"/>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row>
    <row r="412" spans="1:26" ht="24" customHeight="1">
      <c r="A412" s="267"/>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row>
    <row r="413" spans="1:26" ht="24" customHeight="1">
      <c r="A413" s="267"/>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row>
    <row r="414" spans="1:26" ht="24" customHeight="1">
      <c r="A414" s="267"/>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row>
    <row r="415" spans="1:26" ht="24" customHeight="1">
      <c r="A415" s="267"/>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row>
    <row r="416" spans="1:26" ht="24" customHeight="1">
      <c r="A416" s="267"/>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row>
    <row r="417" spans="1:26" ht="24" customHeight="1">
      <c r="A417" s="267"/>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row>
    <row r="418" spans="1:26" ht="24" customHeight="1">
      <c r="A418" s="267"/>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row>
    <row r="419" spans="1:26" ht="24" customHeight="1">
      <c r="A419" s="267"/>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row>
    <row r="420" spans="1:26" ht="24" customHeight="1">
      <c r="A420" s="267"/>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row>
    <row r="421" spans="1:26" ht="24" customHeight="1">
      <c r="A421" s="267"/>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row>
    <row r="422" spans="1:26" ht="24" customHeight="1">
      <c r="A422" s="267"/>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row>
    <row r="423" spans="1:26" ht="24" customHeight="1">
      <c r="A423" s="267"/>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row>
    <row r="424" spans="1:26" ht="24" customHeight="1">
      <c r="A424" s="267"/>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row>
    <row r="425" spans="1:26" ht="24" customHeight="1">
      <c r="A425" s="267"/>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row>
    <row r="426" spans="1:26" ht="24" customHeight="1">
      <c r="A426" s="267"/>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row>
    <row r="427" spans="1:26" ht="24" customHeight="1">
      <c r="A427" s="267"/>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row>
    <row r="428" spans="1:26" ht="24" customHeight="1">
      <c r="A428" s="267"/>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row>
    <row r="429" spans="1:26" ht="24" customHeight="1">
      <c r="A429" s="267"/>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row>
    <row r="430" spans="1:26" ht="24" customHeight="1">
      <c r="A430" s="267"/>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row>
    <row r="431" spans="1:26" ht="24" customHeight="1">
      <c r="A431" s="267"/>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row>
    <row r="432" spans="1:26" ht="24" customHeight="1">
      <c r="A432" s="267"/>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row>
    <row r="433" spans="1:26" ht="24" customHeight="1">
      <c r="A433" s="267"/>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row>
    <row r="434" spans="1:26" ht="24" customHeight="1">
      <c r="A434" s="267"/>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row>
    <row r="435" spans="1:26" ht="24" customHeight="1">
      <c r="A435" s="267"/>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row>
    <row r="436" spans="1:26" ht="24" customHeight="1">
      <c r="A436" s="267"/>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row>
    <row r="437" spans="1:26" ht="24" customHeight="1">
      <c r="A437" s="267"/>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row>
    <row r="438" spans="1:26" ht="24" customHeight="1">
      <c r="A438" s="267"/>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row>
    <row r="439" spans="1:26" ht="24" customHeight="1">
      <c r="A439" s="267"/>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row>
    <row r="440" spans="1:26" ht="24" customHeight="1">
      <c r="A440" s="267"/>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row>
    <row r="441" spans="1:26" ht="24" customHeight="1">
      <c r="A441" s="267"/>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row>
    <row r="442" spans="1:26" ht="24" customHeight="1">
      <c r="A442" s="267"/>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row>
    <row r="443" spans="1:26" ht="24" customHeight="1">
      <c r="A443" s="267"/>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row>
    <row r="444" spans="1:26" ht="24" customHeight="1">
      <c r="A444" s="267"/>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row>
    <row r="445" spans="1:26" ht="24" customHeight="1">
      <c r="A445" s="267"/>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row>
    <row r="446" spans="1:26" ht="24" customHeight="1">
      <c r="A446" s="267"/>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row>
    <row r="447" spans="1:26" ht="24" customHeight="1">
      <c r="A447" s="267"/>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row>
    <row r="448" spans="1:26" ht="24" customHeight="1">
      <c r="A448" s="267"/>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row>
    <row r="449" spans="1:26" ht="24" customHeight="1">
      <c r="A449" s="267"/>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row>
    <row r="450" spans="1:26" ht="24" customHeight="1">
      <c r="A450" s="267"/>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row>
    <row r="451" spans="1:26" ht="24" customHeight="1">
      <c r="A451" s="267"/>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row>
    <row r="452" spans="1:26" ht="24" customHeight="1">
      <c r="A452" s="267"/>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row>
    <row r="453" spans="1:26" ht="24" customHeight="1">
      <c r="A453" s="267"/>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row>
    <row r="454" spans="1:26" ht="24" customHeight="1">
      <c r="A454" s="267"/>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row>
    <row r="455" spans="1:26" ht="24" customHeight="1">
      <c r="A455" s="267"/>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row>
    <row r="456" spans="1:26" ht="24" customHeight="1">
      <c r="A456" s="267"/>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row>
    <row r="457" spans="1:26" ht="24" customHeight="1">
      <c r="A457" s="267"/>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row>
    <row r="458" spans="1:26" ht="24" customHeight="1">
      <c r="A458" s="267"/>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row>
    <row r="459" spans="1:26" ht="24" customHeight="1">
      <c r="A459" s="267"/>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row>
    <row r="460" spans="1:26" ht="24" customHeight="1">
      <c r="A460" s="267"/>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row>
    <row r="461" spans="1:26" ht="24" customHeight="1">
      <c r="A461" s="267"/>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row>
    <row r="462" spans="1:26" ht="24" customHeight="1">
      <c r="A462" s="267"/>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row>
    <row r="463" spans="1:26" ht="24" customHeight="1">
      <c r="A463" s="267"/>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row>
    <row r="464" spans="1:26" ht="24" customHeight="1">
      <c r="A464" s="267"/>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row>
    <row r="465" spans="1:26" ht="24" customHeight="1">
      <c r="A465" s="267"/>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row>
    <row r="466" spans="1:26" ht="24" customHeight="1">
      <c r="A466" s="267"/>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row>
    <row r="467" spans="1:26" ht="24" customHeight="1">
      <c r="A467" s="267"/>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row>
    <row r="468" spans="1:26" ht="24" customHeight="1">
      <c r="A468" s="267"/>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row>
    <row r="469" spans="1:26" ht="24" customHeight="1">
      <c r="A469" s="267"/>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row>
    <row r="470" spans="1:26" ht="24" customHeight="1">
      <c r="A470" s="267"/>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row>
    <row r="471" spans="1:26" ht="24" customHeight="1">
      <c r="A471" s="267"/>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row>
    <row r="472" spans="1:26" ht="24" customHeight="1">
      <c r="A472" s="267"/>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row>
    <row r="473" spans="1:26" ht="24" customHeight="1">
      <c r="A473" s="267"/>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row>
    <row r="474" spans="1:26" ht="24" customHeight="1">
      <c r="A474" s="267"/>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row>
    <row r="475" spans="1:26" ht="24" customHeight="1">
      <c r="A475" s="267"/>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row>
    <row r="476" spans="1:26" ht="24" customHeight="1">
      <c r="A476" s="267"/>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row>
    <row r="477" spans="1:26" ht="24" customHeight="1">
      <c r="A477" s="267"/>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row>
    <row r="478" spans="1:26" ht="24" customHeight="1">
      <c r="A478" s="267"/>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row>
    <row r="479" spans="1:26" ht="24" customHeight="1">
      <c r="A479" s="267"/>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row>
    <row r="480" spans="1:26" ht="24" customHeight="1">
      <c r="A480" s="267"/>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row>
    <row r="481" spans="1:26" ht="24" customHeight="1">
      <c r="A481" s="267"/>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row>
    <row r="482" spans="1:26" ht="24" customHeight="1">
      <c r="A482" s="267"/>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row>
    <row r="483" spans="1:26" ht="24" customHeight="1">
      <c r="A483" s="267"/>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row>
    <row r="484" spans="1:26" ht="24" customHeight="1">
      <c r="A484" s="267"/>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row>
    <row r="485" spans="1:26" ht="24" customHeight="1">
      <c r="A485" s="267"/>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row>
    <row r="486" spans="1:26" ht="24" customHeight="1">
      <c r="A486" s="267"/>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row>
    <row r="487" spans="1:26" ht="24" customHeight="1">
      <c r="A487" s="267"/>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row>
    <row r="488" spans="1:26" ht="24" customHeight="1">
      <c r="A488" s="267"/>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row>
    <row r="489" spans="1:26" ht="24" customHeight="1">
      <c r="A489" s="267"/>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row>
    <row r="490" spans="1:26" ht="24" customHeight="1">
      <c r="A490" s="267"/>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row>
    <row r="491" spans="1:26" ht="24" customHeight="1">
      <c r="A491" s="267"/>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row>
    <row r="492" spans="1:26" ht="24" customHeight="1">
      <c r="A492" s="267"/>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row>
    <row r="493" spans="1:26" ht="24" customHeight="1">
      <c r="A493" s="267"/>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row>
    <row r="494" spans="1:26" ht="24" customHeight="1">
      <c r="A494" s="267"/>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row>
    <row r="495" spans="1:26" ht="24" customHeight="1">
      <c r="A495" s="267"/>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row>
    <row r="496" spans="1:26" ht="24" customHeight="1">
      <c r="A496" s="267"/>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row>
    <row r="497" spans="1:26" ht="24" customHeight="1">
      <c r="A497" s="267"/>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row>
    <row r="498" spans="1:26" ht="24" customHeight="1">
      <c r="A498" s="267"/>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row>
    <row r="499" spans="1:26" ht="24" customHeight="1">
      <c r="A499" s="267"/>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row>
    <row r="500" spans="1:26" ht="24" customHeight="1">
      <c r="A500" s="267"/>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row>
    <row r="501" spans="1:26" ht="24" customHeight="1">
      <c r="A501" s="267"/>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row>
    <row r="502" spans="1:26" ht="24" customHeight="1">
      <c r="A502" s="267"/>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row>
    <row r="503" spans="1:26" ht="24" customHeight="1">
      <c r="A503" s="267"/>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row>
    <row r="504" spans="1:26" ht="24" customHeight="1">
      <c r="A504" s="267"/>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row>
    <row r="505" spans="1:26" ht="24" customHeight="1">
      <c r="A505" s="267"/>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row>
    <row r="506" spans="1:26" ht="24" customHeight="1">
      <c r="A506" s="267"/>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row>
    <row r="507" spans="1:26" ht="24" customHeight="1">
      <c r="A507" s="267"/>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row>
    <row r="508" spans="1:26" ht="24" customHeight="1">
      <c r="A508" s="267"/>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row>
    <row r="509" spans="1:26" ht="24" customHeight="1">
      <c r="A509" s="267"/>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row>
    <row r="510" spans="1:26" ht="24" customHeight="1">
      <c r="A510" s="267"/>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row>
    <row r="511" spans="1:26" ht="24" customHeight="1">
      <c r="A511" s="267"/>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row>
    <row r="512" spans="1:26" ht="24" customHeight="1">
      <c r="A512" s="267"/>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row>
    <row r="513" spans="1:26" ht="24" customHeight="1">
      <c r="A513" s="267"/>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row>
    <row r="514" spans="1:26" ht="24" customHeight="1">
      <c r="A514" s="267"/>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row>
    <row r="515" spans="1:26" ht="24" customHeight="1">
      <c r="A515" s="267"/>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row>
    <row r="516" spans="1:26" ht="24" customHeight="1">
      <c r="A516" s="267"/>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row>
    <row r="517" spans="1:26" ht="24" customHeight="1">
      <c r="A517" s="267"/>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row>
    <row r="518" spans="1:26" ht="24" customHeight="1">
      <c r="A518" s="267"/>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row>
    <row r="519" spans="1:26" ht="24" customHeight="1">
      <c r="A519" s="267"/>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row>
    <row r="520" spans="1:26" ht="24" customHeight="1">
      <c r="A520" s="267"/>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row>
    <row r="521" spans="1:26" ht="24" customHeight="1">
      <c r="A521" s="267"/>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row>
    <row r="522" spans="1:26" ht="24" customHeight="1">
      <c r="A522" s="267"/>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row>
    <row r="523" spans="1:26" ht="24" customHeight="1">
      <c r="A523" s="267"/>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row>
    <row r="524" spans="1:26" ht="24" customHeight="1">
      <c r="A524" s="267"/>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row>
    <row r="525" spans="1:26" ht="24" customHeight="1">
      <c r="A525" s="267"/>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row>
    <row r="526" spans="1:26" ht="24" customHeight="1">
      <c r="A526" s="267"/>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row>
    <row r="527" spans="1:26" ht="24" customHeight="1">
      <c r="A527" s="267"/>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row>
    <row r="528" spans="1:26" ht="24" customHeight="1">
      <c r="A528" s="267"/>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row>
    <row r="529" spans="1:26" ht="24" customHeight="1">
      <c r="A529" s="267"/>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row>
    <row r="530" spans="1:26" ht="24" customHeight="1">
      <c r="A530" s="267"/>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row>
    <row r="531" spans="1:26" ht="24" customHeight="1">
      <c r="A531" s="267"/>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row>
    <row r="532" spans="1:26" ht="24" customHeight="1">
      <c r="A532" s="267"/>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row>
    <row r="533" spans="1:26" ht="24" customHeight="1">
      <c r="A533" s="267"/>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row>
    <row r="534" spans="1:26" ht="24" customHeight="1">
      <c r="A534" s="267"/>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row>
    <row r="535" spans="1:26" ht="24" customHeight="1">
      <c r="A535" s="267"/>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row>
    <row r="536" spans="1:26" ht="24" customHeight="1">
      <c r="A536" s="267"/>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row>
    <row r="537" spans="1:26" ht="24" customHeight="1">
      <c r="A537" s="267"/>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row>
    <row r="538" spans="1:26" ht="24" customHeight="1">
      <c r="A538" s="267"/>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row>
    <row r="539" spans="1:26" ht="24" customHeight="1">
      <c r="A539" s="267"/>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row>
    <row r="540" spans="1:26" ht="24" customHeight="1">
      <c r="A540" s="267"/>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row>
    <row r="541" spans="1:26" ht="24" customHeight="1">
      <c r="A541" s="267"/>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row>
    <row r="542" spans="1:26" ht="24" customHeight="1">
      <c r="A542" s="267"/>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row>
    <row r="543" spans="1:26" ht="24" customHeight="1">
      <c r="A543" s="267"/>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row>
    <row r="544" spans="1:26" ht="24" customHeight="1">
      <c r="A544" s="267"/>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row>
    <row r="545" spans="1:26" ht="24" customHeight="1">
      <c r="A545" s="267"/>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row>
    <row r="546" spans="1:26" ht="24" customHeight="1">
      <c r="A546" s="267"/>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row>
    <row r="547" spans="1:26" ht="24" customHeight="1">
      <c r="A547" s="267"/>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row>
    <row r="548" spans="1:26" ht="24" customHeight="1">
      <c r="A548" s="267"/>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row>
    <row r="549" spans="1:26" ht="24" customHeight="1">
      <c r="A549" s="267"/>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row>
    <row r="550" spans="1:26" ht="24" customHeight="1">
      <c r="A550" s="267"/>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row>
    <row r="551" spans="1:26" ht="24" customHeight="1">
      <c r="A551" s="267"/>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row>
    <row r="552" spans="1:26" ht="24" customHeight="1">
      <c r="A552" s="267"/>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row>
    <row r="553" spans="1:26" ht="24" customHeight="1">
      <c r="A553" s="267"/>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row>
    <row r="554" spans="1:26" ht="24" customHeight="1">
      <c r="A554" s="267"/>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row>
    <row r="555" spans="1:26" ht="24" customHeight="1">
      <c r="A555" s="267"/>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row>
    <row r="556" spans="1:26" ht="24" customHeight="1">
      <c r="A556" s="267"/>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row>
    <row r="557" spans="1:26" ht="24" customHeight="1">
      <c r="A557" s="267"/>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row>
    <row r="558" spans="1:26" ht="24" customHeight="1">
      <c r="A558" s="267"/>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row>
    <row r="559" spans="1:26" ht="24" customHeight="1">
      <c r="A559" s="267"/>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row>
    <row r="560" spans="1:26" ht="24" customHeight="1">
      <c r="A560" s="267"/>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row>
    <row r="561" spans="1:26" ht="24" customHeight="1">
      <c r="A561" s="267"/>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row>
    <row r="562" spans="1:26" ht="24" customHeight="1">
      <c r="A562" s="267"/>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row>
    <row r="563" spans="1:26" ht="24" customHeight="1">
      <c r="A563" s="267"/>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row>
    <row r="564" spans="1:26" ht="24" customHeight="1">
      <c r="A564" s="267"/>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row>
    <row r="565" spans="1:26" ht="24" customHeight="1">
      <c r="A565" s="267"/>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row>
    <row r="566" spans="1:26" ht="24" customHeight="1">
      <c r="A566" s="267"/>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row>
    <row r="567" spans="1:26" ht="24" customHeight="1">
      <c r="A567" s="267"/>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row>
    <row r="568" spans="1:26" ht="24" customHeight="1">
      <c r="A568" s="267"/>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row>
    <row r="569" spans="1:26" ht="24" customHeight="1">
      <c r="A569" s="267"/>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row>
    <row r="570" spans="1:26" ht="24" customHeight="1">
      <c r="A570" s="267"/>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row>
    <row r="571" spans="1:26" ht="24" customHeight="1">
      <c r="A571" s="267"/>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row>
    <row r="572" spans="1:26" ht="24" customHeight="1">
      <c r="A572" s="267"/>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row>
    <row r="573" spans="1:26" ht="24" customHeight="1">
      <c r="A573" s="267"/>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row>
    <row r="574" spans="1:26" ht="24" customHeight="1">
      <c r="A574" s="267"/>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row>
    <row r="575" spans="1:26" ht="24" customHeight="1">
      <c r="A575" s="267"/>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row>
    <row r="576" spans="1:26" ht="24" customHeight="1">
      <c r="A576" s="267"/>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row>
    <row r="577" spans="1:26" ht="24" customHeight="1">
      <c r="A577" s="267"/>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row>
    <row r="578" spans="1:26" ht="24" customHeight="1">
      <c r="A578" s="267"/>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row>
    <row r="579" spans="1:26" ht="24" customHeight="1">
      <c r="A579" s="267"/>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row>
    <row r="580" spans="1:26" ht="24" customHeight="1">
      <c r="A580" s="267"/>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row>
    <row r="581" spans="1:26" ht="24" customHeight="1">
      <c r="A581" s="267"/>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row>
    <row r="582" spans="1:26" ht="24" customHeight="1">
      <c r="A582" s="267"/>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row>
    <row r="583" spans="1:26" ht="24" customHeight="1">
      <c r="A583" s="267"/>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row>
    <row r="584" spans="1:26" ht="24" customHeight="1">
      <c r="A584" s="267"/>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row>
    <row r="585" spans="1:26" ht="24" customHeight="1">
      <c r="A585" s="267"/>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row>
    <row r="586" spans="1:26" ht="24" customHeight="1">
      <c r="A586" s="267"/>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row>
    <row r="587" spans="1:26" ht="24" customHeight="1">
      <c r="A587" s="267"/>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row>
    <row r="588" spans="1:26" ht="24" customHeight="1">
      <c r="A588" s="267"/>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row>
    <row r="589" spans="1:26" ht="24" customHeight="1">
      <c r="A589" s="267"/>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row>
    <row r="590" spans="1:26" ht="24" customHeight="1">
      <c r="A590" s="267"/>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row>
    <row r="591" spans="1:26" ht="24" customHeight="1">
      <c r="A591" s="267"/>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row>
    <row r="592" spans="1:26" ht="24" customHeight="1">
      <c r="A592" s="267"/>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row>
    <row r="593" spans="1:26" ht="24" customHeight="1">
      <c r="A593" s="267"/>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row>
    <row r="594" spans="1:26" ht="24" customHeight="1">
      <c r="A594" s="267"/>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row>
    <row r="595" spans="1:26" ht="24" customHeight="1">
      <c r="A595" s="267"/>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row>
    <row r="596" spans="1:26" ht="24" customHeight="1">
      <c r="A596" s="267"/>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row>
    <row r="597" spans="1:26" ht="24" customHeight="1">
      <c r="A597" s="267"/>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row>
    <row r="598" spans="1:26" ht="24" customHeight="1">
      <c r="A598" s="267"/>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row>
    <row r="599" spans="1:26" ht="24" customHeight="1">
      <c r="A599" s="267"/>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row>
    <row r="600" spans="1:26" ht="24" customHeight="1">
      <c r="A600" s="267"/>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row>
    <row r="601" spans="1:26" ht="24" customHeight="1">
      <c r="A601" s="267"/>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row>
    <row r="602" spans="1:26" ht="24" customHeight="1">
      <c r="A602" s="267"/>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row>
    <row r="603" spans="1:26" ht="24" customHeight="1">
      <c r="A603" s="267"/>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row>
    <row r="604" spans="1:26" ht="24" customHeight="1">
      <c r="A604" s="267"/>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row>
    <row r="605" spans="1:26" ht="24" customHeight="1">
      <c r="A605" s="267"/>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row>
    <row r="606" spans="1:26" ht="24" customHeight="1">
      <c r="A606" s="267"/>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row>
    <row r="607" spans="1:26" ht="24" customHeight="1">
      <c r="A607" s="267"/>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row>
    <row r="608" spans="1:26" ht="24" customHeight="1">
      <c r="A608" s="267"/>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row>
    <row r="609" spans="1:26" ht="24" customHeight="1">
      <c r="A609" s="267"/>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row>
    <row r="610" spans="1:26" ht="24" customHeight="1">
      <c r="A610" s="267"/>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row>
    <row r="611" spans="1:26" ht="24" customHeight="1">
      <c r="A611" s="267"/>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row>
    <row r="612" spans="1:26" ht="24" customHeight="1">
      <c r="A612" s="267"/>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row>
    <row r="613" spans="1:26" ht="24" customHeight="1">
      <c r="A613" s="267"/>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row>
    <row r="614" spans="1:26" ht="24" customHeight="1">
      <c r="A614" s="267"/>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row>
    <row r="615" spans="1:26" ht="24" customHeight="1">
      <c r="A615" s="267"/>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row>
    <row r="616" spans="1:26" ht="24" customHeight="1">
      <c r="A616" s="267"/>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row>
    <row r="617" spans="1:26" ht="24" customHeight="1">
      <c r="A617" s="267"/>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row>
    <row r="618" spans="1:26" ht="24" customHeight="1">
      <c r="A618" s="267"/>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row>
    <row r="619" spans="1:26" ht="24" customHeight="1">
      <c r="A619" s="267"/>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row>
    <row r="620" spans="1:26" ht="24" customHeight="1">
      <c r="A620" s="267"/>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row>
    <row r="621" spans="1:26" ht="24" customHeight="1">
      <c r="A621" s="267"/>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row>
    <row r="622" spans="1:26" ht="24" customHeight="1">
      <c r="A622" s="267"/>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row>
    <row r="623" spans="1:26" ht="24" customHeight="1">
      <c r="A623" s="267"/>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row>
    <row r="624" spans="1:26" ht="24" customHeight="1">
      <c r="A624" s="267"/>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row>
    <row r="625" spans="1:26" ht="24" customHeight="1">
      <c r="A625" s="267"/>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row>
    <row r="626" spans="1:26" ht="24" customHeight="1">
      <c r="A626" s="267"/>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row>
    <row r="627" spans="1:26" ht="24" customHeight="1">
      <c r="A627" s="267"/>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row>
    <row r="628" spans="1:26" ht="24" customHeight="1">
      <c r="A628" s="267"/>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row>
    <row r="629" spans="1:26" ht="24" customHeight="1">
      <c r="A629" s="267"/>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row>
    <row r="630" spans="1:26" ht="24" customHeight="1">
      <c r="A630" s="267"/>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row>
    <row r="631" spans="1:26" ht="24" customHeight="1">
      <c r="A631" s="267"/>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row>
    <row r="632" spans="1:26" ht="24" customHeight="1">
      <c r="A632" s="267"/>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row>
    <row r="633" spans="1:26" ht="24" customHeight="1">
      <c r="A633" s="267"/>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row>
    <row r="634" spans="1:26" ht="24" customHeight="1">
      <c r="A634" s="267"/>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row>
    <row r="635" spans="1:26" ht="24" customHeight="1">
      <c r="A635" s="267"/>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row>
    <row r="636" spans="1:26" ht="24" customHeight="1">
      <c r="A636" s="267"/>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row>
    <row r="637" spans="1:26" ht="24" customHeight="1">
      <c r="A637" s="267"/>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row>
    <row r="638" spans="1:26" ht="24" customHeight="1">
      <c r="A638" s="267"/>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row>
    <row r="639" spans="1:26" ht="24" customHeight="1">
      <c r="A639" s="267"/>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row>
    <row r="640" spans="1:26" ht="24" customHeight="1">
      <c r="A640" s="267"/>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row>
    <row r="641" spans="1:26" ht="24" customHeight="1">
      <c r="A641" s="267"/>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row>
    <row r="642" spans="1:26" ht="24" customHeight="1">
      <c r="A642" s="267"/>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row>
    <row r="643" spans="1:26" ht="24" customHeight="1">
      <c r="A643" s="267"/>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row>
    <row r="644" spans="1:26" ht="24" customHeight="1">
      <c r="A644" s="267"/>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row>
    <row r="645" spans="1:26" ht="24" customHeight="1">
      <c r="A645" s="267"/>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row>
    <row r="646" spans="1:26" ht="24" customHeight="1">
      <c r="A646" s="267"/>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row>
    <row r="647" spans="1:26" ht="24" customHeight="1">
      <c r="A647" s="267"/>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row>
    <row r="648" spans="1:26" ht="24" customHeight="1">
      <c r="A648" s="267"/>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row>
    <row r="649" spans="1:26" ht="24" customHeight="1">
      <c r="A649" s="267"/>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row>
    <row r="650" spans="1:26" ht="24" customHeight="1">
      <c r="A650" s="267"/>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row>
    <row r="651" spans="1:26" ht="24" customHeight="1">
      <c r="A651" s="267"/>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row>
    <row r="652" spans="1:26" ht="24" customHeight="1">
      <c r="A652" s="267"/>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row>
    <row r="653" spans="1:26" ht="24" customHeight="1">
      <c r="A653" s="267"/>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row>
    <row r="654" spans="1:26" ht="24" customHeight="1">
      <c r="A654" s="267"/>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row>
    <row r="655" spans="1:26" ht="24" customHeight="1">
      <c r="A655" s="267"/>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row>
    <row r="656" spans="1:26" ht="24" customHeight="1">
      <c r="A656" s="267"/>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row>
    <row r="657" spans="1:26" ht="24" customHeight="1">
      <c r="A657" s="267"/>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row>
    <row r="658" spans="1:26" ht="24" customHeight="1">
      <c r="A658" s="267"/>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row>
    <row r="659" spans="1:26" ht="24" customHeight="1">
      <c r="A659" s="267"/>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row>
    <row r="660" spans="1:26" ht="24" customHeight="1">
      <c r="A660" s="267"/>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row>
    <row r="661" spans="1:26" ht="24" customHeight="1">
      <c r="A661" s="267"/>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row>
    <row r="662" spans="1:26" ht="24" customHeight="1">
      <c r="A662" s="267"/>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row>
    <row r="663" spans="1:26" ht="24" customHeight="1">
      <c r="A663" s="267"/>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row>
    <row r="664" spans="1:26" ht="24" customHeight="1">
      <c r="A664" s="267"/>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row>
    <row r="665" spans="1:26" ht="24" customHeight="1">
      <c r="A665" s="267"/>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row>
    <row r="666" spans="1:26" ht="24" customHeight="1">
      <c r="A666" s="267"/>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row>
    <row r="667" spans="1:26" ht="24" customHeight="1">
      <c r="A667" s="267"/>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row>
    <row r="668" spans="1:26" ht="24" customHeight="1">
      <c r="A668" s="267"/>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row>
    <row r="669" spans="1:26" ht="24" customHeight="1">
      <c r="A669" s="267"/>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row>
    <row r="670" spans="1:26" ht="24" customHeight="1">
      <c r="A670" s="267"/>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row>
    <row r="671" spans="1:26" ht="24" customHeight="1">
      <c r="A671" s="267"/>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row>
    <row r="672" spans="1:26" ht="24" customHeight="1">
      <c r="A672" s="267"/>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row>
    <row r="673" spans="1:26" ht="24" customHeight="1">
      <c r="A673" s="267"/>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row>
    <row r="674" spans="1:26" ht="24" customHeight="1">
      <c r="A674" s="267"/>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row>
    <row r="675" spans="1:26" ht="24" customHeight="1">
      <c r="A675" s="267"/>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row>
    <row r="676" spans="1:26" ht="24" customHeight="1">
      <c r="A676" s="267"/>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row>
    <row r="677" spans="1:26" ht="24" customHeight="1">
      <c r="A677" s="267"/>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row>
    <row r="678" spans="1:26" ht="24" customHeight="1">
      <c r="A678" s="267"/>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row>
    <row r="679" spans="1:26" ht="24" customHeight="1">
      <c r="A679" s="267"/>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row>
    <row r="680" spans="1:26" ht="24" customHeight="1">
      <c r="A680" s="267"/>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row>
    <row r="681" spans="1:26" ht="24" customHeight="1">
      <c r="A681" s="267"/>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row>
    <row r="682" spans="1:26" ht="24" customHeight="1">
      <c r="A682" s="267"/>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row>
    <row r="683" spans="1:26" ht="24" customHeight="1">
      <c r="A683" s="267"/>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row>
    <row r="684" spans="1:26" ht="24" customHeight="1">
      <c r="A684" s="267"/>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row>
    <row r="685" spans="1:26" ht="24" customHeight="1">
      <c r="A685" s="267"/>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row>
    <row r="686" spans="1:26" ht="24" customHeight="1">
      <c r="A686" s="267"/>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row>
    <row r="687" spans="1:26" ht="24" customHeight="1">
      <c r="A687" s="267"/>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row>
    <row r="688" spans="1:26" ht="24" customHeight="1">
      <c r="A688" s="267"/>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row>
    <row r="689" spans="1:26" ht="24" customHeight="1">
      <c r="A689" s="267"/>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row>
    <row r="690" spans="1:26" ht="24" customHeight="1">
      <c r="A690" s="267"/>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row>
    <row r="691" spans="1:26" ht="24" customHeight="1">
      <c r="A691" s="267"/>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row>
    <row r="692" spans="1:26" ht="24" customHeight="1">
      <c r="A692" s="267"/>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row>
    <row r="693" spans="1:26" ht="24" customHeight="1">
      <c r="A693" s="267"/>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row>
    <row r="694" spans="1:26" ht="24" customHeight="1">
      <c r="A694" s="267"/>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row>
    <row r="695" spans="1:26" ht="24" customHeight="1">
      <c r="A695" s="267"/>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row>
    <row r="696" spans="1:26" ht="24" customHeight="1">
      <c r="A696" s="267"/>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row>
    <row r="697" spans="1:26" ht="24" customHeight="1">
      <c r="A697" s="267"/>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row>
    <row r="698" spans="1:26" ht="24" customHeight="1">
      <c r="A698" s="267"/>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row>
    <row r="699" spans="1:26" ht="24" customHeight="1">
      <c r="A699" s="267"/>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row>
    <row r="700" spans="1:26" ht="24" customHeight="1">
      <c r="A700" s="267"/>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row>
    <row r="701" spans="1:26" ht="24" customHeight="1">
      <c r="A701" s="267"/>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row>
    <row r="702" spans="1:26" ht="24" customHeight="1">
      <c r="A702" s="267"/>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row>
    <row r="703" spans="1:26" ht="24" customHeight="1">
      <c r="A703" s="267"/>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row>
    <row r="704" spans="1:26" ht="24" customHeight="1">
      <c r="A704" s="267"/>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row>
    <row r="705" spans="1:26" ht="24" customHeight="1">
      <c r="A705" s="267"/>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row>
    <row r="706" spans="1:26" ht="24" customHeight="1">
      <c r="A706" s="267"/>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row>
    <row r="707" spans="1:26" ht="24" customHeight="1">
      <c r="A707" s="267"/>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row>
    <row r="708" spans="1:26" ht="24" customHeight="1">
      <c r="A708" s="267"/>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row>
    <row r="709" spans="1:26" ht="24" customHeight="1">
      <c r="A709" s="267"/>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row>
    <row r="710" spans="1:26" ht="24" customHeight="1">
      <c r="A710" s="267"/>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row>
    <row r="711" spans="1:26" ht="24" customHeight="1">
      <c r="A711" s="267"/>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row>
    <row r="712" spans="1:26" ht="24" customHeight="1">
      <c r="A712" s="267"/>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row>
    <row r="713" spans="1:26" ht="24" customHeight="1">
      <c r="A713" s="267"/>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row>
    <row r="714" spans="1:26" ht="24" customHeight="1">
      <c r="A714" s="267"/>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row>
    <row r="715" spans="1:26" ht="24" customHeight="1">
      <c r="A715" s="267"/>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row>
    <row r="716" spans="1:26" ht="24" customHeight="1">
      <c r="A716" s="267"/>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row>
    <row r="717" spans="1:26" ht="24" customHeight="1">
      <c r="A717" s="267"/>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row>
    <row r="718" spans="1:26" ht="24" customHeight="1">
      <c r="A718" s="267"/>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row>
    <row r="719" spans="1:26" ht="24" customHeight="1">
      <c r="A719" s="267"/>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row>
    <row r="720" spans="1:26" ht="24" customHeight="1">
      <c r="A720" s="267"/>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row>
    <row r="721" spans="1:26" ht="24" customHeight="1">
      <c r="A721" s="267"/>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row>
    <row r="722" spans="1:26" ht="24" customHeight="1">
      <c r="A722" s="267"/>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row>
    <row r="723" spans="1:26" ht="24" customHeight="1">
      <c r="A723" s="267"/>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row>
    <row r="724" spans="1:26" ht="24" customHeight="1">
      <c r="A724" s="267"/>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row>
    <row r="725" spans="1:26" ht="24" customHeight="1">
      <c r="A725" s="267"/>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row>
    <row r="726" spans="1:26" ht="24" customHeight="1">
      <c r="A726" s="267"/>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row>
    <row r="727" spans="1:26" ht="24" customHeight="1">
      <c r="A727" s="267"/>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row>
    <row r="728" spans="1:26" ht="24" customHeight="1">
      <c r="A728" s="267"/>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row>
    <row r="729" spans="1:26" ht="24" customHeight="1">
      <c r="A729" s="267"/>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row>
    <row r="730" spans="1:26" ht="24" customHeight="1">
      <c r="A730" s="267"/>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row>
    <row r="731" spans="1:26" ht="24" customHeight="1">
      <c r="A731" s="267"/>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row>
    <row r="732" spans="1:26" ht="24" customHeight="1">
      <c r="A732" s="267"/>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row>
    <row r="733" spans="1:26" ht="24" customHeight="1">
      <c r="A733" s="267"/>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row>
    <row r="734" spans="1:26" ht="24" customHeight="1">
      <c r="A734" s="267"/>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row>
    <row r="735" spans="1:26" ht="24" customHeight="1">
      <c r="A735" s="267"/>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row>
    <row r="736" spans="1:26" ht="24" customHeight="1">
      <c r="A736" s="267"/>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row>
    <row r="737" spans="1:26" ht="24" customHeight="1">
      <c r="A737" s="267"/>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row>
    <row r="738" spans="1:26" ht="24" customHeight="1">
      <c r="A738" s="267"/>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row>
    <row r="739" spans="1:26" ht="24" customHeight="1">
      <c r="A739" s="267"/>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row>
    <row r="740" spans="1:26" ht="24" customHeight="1">
      <c r="A740" s="267"/>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row>
    <row r="741" spans="1:26" ht="24" customHeight="1">
      <c r="A741" s="267"/>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row>
    <row r="742" spans="1:26" ht="24" customHeight="1">
      <c r="A742" s="267"/>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row>
    <row r="743" spans="1:26" ht="24" customHeight="1">
      <c r="A743" s="267"/>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row>
    <row r="744" spans="1:26" ht="24" customHeight="1">
      <c r="A744" s="267"/>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row>
    <row r="745" spans="1:26" ht="24" customHeight="1">
      <c r="A745" s="267"/>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row>
    <row r="746" spans="1:26" ht="24" customHeight="1">
      <c r="A746" s="267"/>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row>
    <row r="747" spans="1:26" ht="24" customHeight="1">
      <c r="A747" s="267"/>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row>
    <row r="748" spans="1:26" ht="24" customHeight="1">
      <c r="A748" s="267"/>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row>
    <row r="749" spans="1:26" ht="24" customHeight="1">
      <c r="A749" s="267"/>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row>
    <row r="750" spans="1:26" ht="24" customHeight="1">
      <c r="A750" s="267"/>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row>
    <row r="751" spans="1:26" ht="24" customHeight="1">
      <c r="A751" s="267"/>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row>
    <row r="752" spans="1:26" ht="24" customHeight="1">
      <c r="A752" s="267"/>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row>
    <row r="753" spans="1:26" ht="24" customHeight="1">
      <c r="A753" s="267"/>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row>
    <row r="754" spans="1:26" ht="24" customHeight="1">
      <c r="A754" s="267"/>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row>
    <row r="755" spans="1:26" ht="24" customHeight="1">
      <c r="A755" s="267"/>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row>
    <row r="756" spans="1:26" ht="24" customHeight="1">
      <c r="A756" s="267"/>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row>
    <row r="757" spans="1:26" ht="24" customHeight="1">
      <c r="A757" s="267"/>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row>
    <row r="758" spans="1:26" ht="24" customHeight="1">
      <c r="A758" s="267"/>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row>
    <row r="759" spans="1:26" ht="24" customHeight="1">
      <c r="A759" s="267"/>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row>
    <row r="760" spans="1:26" ht="24" customHeight="1">
      <c r="A760" s="267"/>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row>
    <row r="761" spans="1:26" ht="24" customHeight="1">
      <c r="A761" s="267"/>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row>
    <row r="762" spans="1:26" ht="24" customHeight="1">
      <c r="A762" s="267"/>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row>
    <row r="763" spans="1:26" ht="24" customHeight="1">
      <c r="A763" s="267"/>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row>
    <row r="764" spans="1:26" ht="24" customHeight="1">
      <c r="A764" s="267"/>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row>
    <row r="765" spans="1:26" ht="24" customHeight="1">
      <c r="A765" s="267"/>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row>
    <row r="766" spans="1:26" ht="24" customHeight="1">
      <c r="A766" s="267"/>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row>
    <row r="767" spans="1:26" ht="24" customHeight="1">
      <c r="A767" s="267"/>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row>
    <row r="768" spans="1:26" ht="24" customHeight="1">
      <c r="A768" s="267"/>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row>
    <row r="769" spans="1:26" ht="24" customHeight="1">
      <c r="A769" s="267"/>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row>
    <row r="770" spans="1:26" ht="24" customHeight="1">
      <c r="A770" s="267"/>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row>
    <row r="771" spans="1:26" ht="24" customHeight="1">
      <c r="A771" s="267"/>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row>
    <row r="772" spans="1:26" ht="24" customHeight="1">
      <c r="A772" s="267"/>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row>
    <row r="773" spans="1:26" ht="24" customHeight="1">
      <c r="A773" s="267"/>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row>
    <row r="774" spans="1:26" ht="24" customHeight="1">
      <c r="A774" s="267"/>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row>
    <row r="775" spans="1:26" ht="24" customHeight="1">
      <c r="A775" s="267"/>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row>
    <row r="776" spans="1:26" ht="24" customHeight="1">
      <c r="A776" s="267"/>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row>
    <row r="777" spans="1:26" ht="24" customHeight="1">
      <c r="A777" s="267"/>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row>
    <row r="778" spans="1:26" ht="24" customHeight="1">
      <c r="A778" s="267"/>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row>
    <row r="779" spans="1:26" ht="24" customHeight="1">
      <c r="A779" s="267"/>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row>
    <row r="780" spans="1:26" ht="24" customHeight="1">
      <c r="A780" s="267"/>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row>
    <row r="781" spans="1:26" ht="24" customHeight="1">
      <c r="A781" s="267"/>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row>
    <row r="782" spans="1:26" ht="24" customHeight="1">
      <c r="A782" s="267"/>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row>
    <row r="783" spans="1:26" ht="24" customHeight="1">
      <c r="A783" s="267"/>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row>
    <row r="784" spans="1:26" ht="24" customHeight="1">
      <c r="A784" s="267"/>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row>
    <row r="785" spans="1:26" ht="24" customHeight="1">
      <c r="A785" s="267"/>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row>
    <row r="786" spans="1:26" ht="24" customHeight="1">
      <c r="A786" s="267"/>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row>
    <row r="787" spans="1:26" ht="24" customHeight="1">
      <c r="A787" s="267"/>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row>
    <row r="788" spans="1:26" ht="24" customHeight="1">
      <c r="A788" s="267"/>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row>
    <row r="789" spans="1:26" ht="24" customHeight="1">
      <c r="A789" s="267"/>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row>
    <row r="790" spans="1:26" ht="24" customHeight="1">
      <c r="A790" s="267"/>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row>
    <row r="791" spans="1:26" ht="24" customHeight="1">
      <c r="A791" s="267"/>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row>
    <row r="792" spans="1:26" ht="24" customHeight="1">
      <c r="A792" s="267"/>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row>
    <row r="793" spans="1:26" ht="24" customHeight="1">
      <c r="A793" s="267"/>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row>
    <row r="794" spans="1:26" ht="24" customHeight="1">
      <c r="A794" s="267"/>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row>
    <row r="795" spans="1:26" ht="24" customHeight="1">
      <c r="A795" s="267"/>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row>
    <row r="796" spans="1:26" ht="24" customHeight="1">
      <c r="A796" s="267"/>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row>
    <row r="797" spans="1:26" ht="24" customHeight="1">
      <c r="A797" s="267"/>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row>
    <row r="798" spans="1:26" ht="24" customHeight="1">
      <c r="A798" s="267"/>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row>
    <row r="799" spans="1:26" ht="24" customHeight="1">
      <c r="A799" s="267"/>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row>
    <row r="800" spans="1:26" ht="24" customHeight="1">
      <c r="A800" s="267"/>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row>
    <row r="801" spans="1:26" ht="24" customHeight="1">
      <c r="A801" s="267"/>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row>
    <row r="802" spans="1:26" ht="24" customHeight="1">
      <c r="A802" s="267"/>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row>
    <row r="803" spans="1:26" ht="24" customHeight="1">
      <c r="A803" s="267"/>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row>
    <row r="804" spans="1:26" ht="24" customHeight="1">
      <c r="A804" s="267"/>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row>
    <row r="805" spans="1:26" ht="24" customHeight="1">
      <c r="A805" s="267"/>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row>
    <row r="806" spans="1:26" ht="24" customHeight="1">
      <c r="A806" s="267"/>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row>
    <row r="807" spans="1:26" ht="24" customHeight="1">
      <c r="A807" s="267"/>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row>
    <row r="808" spans="1:26" ht="24" customHeight="1">
      <c r="A808" s="267"/>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row>
    <row r="809" spans="1:26" ht="24" customHeight="1">
      <c r="A809" s="267"/>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row>
    <row r="810" spans="1:26" ht="24" customHeight="1">
      <c r="A810" s="267"/>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row>
    <row r="811" spans="1:26" ht="24" customHeight="1">
      <c r="A811" s="267"/>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row>
    <row r="812" spans="1:26" ht="24" customHeight="1">
      <c r="A812" s="267"/>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row>
    <row r="813" spans="1:26" ht="24" customHeight="1">
      <c r="A813" s="267"/>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row>
    <row r="814" spans="1:26" ht="24" customHeight="1">
      <c r="A814" s="267"/>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row>
    <row r="815" spans="1:26" ht="24" customHeight="1">
      <c r="A815" s="267"/>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row>
    <row r="816" spans="1:26" ht="24" customHeight="1">
      <c r="A816" s="267"/>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row>
    <row r="817" spans="1:26" ht="24" customHeight="1">
      <c r="A817" s="267"/>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row>
    <row r="818" spans="1:26" ht="24" customHeight="1">
      <c r="A818" s="267"/>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row>
    <row r="819" spans="1:26" ht="24" customHeight="1">
      <c r="A819" s="267"/>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row>
    <row r="820" spans="1:26" ht="24" customHeight="1">
      <c r="A820" s="267"/>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row>
    <row r="821" spans="1:26" ht="24" customHeight="1">
      <c r="A821" s="267"/>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row>
    <row r="822" spans="1:26" ht="24" customHeight="1">
      <c r="A822" s="267"/>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row>
    <row r="823" spans="1:26" ht="24" customHeight="1">
      <c r="A823" s="267"/>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row>
    <row r="824" spans="1:26" ht="24" customHeight="1">
      <c r="A824" s="267"/>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row>
    <row r="825" spans="1:26" ht="24" customHeight="1">
      <c r="A825" s="267"/>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row>
    <row r="826" spans="1:26" ht="24" customHeight="1">
      <c r="A826" s="267"/>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row>
    <row r="827" spans="1:26" ht="24" customHeight="1">
      <c r="A827" s="267"/>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row>
    <row r="828" spans="1:26" ht="24" customHeight="1">
      <c r="A828" s="267"/>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row>
    <row r="829" spans="1:26" ht="24" customHeight="1">
      <c r="A829" s="267"/>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row>
    <row r="830" spans="1:26" ht="24" customHeight="1">
      <c r="A830" s="267"/>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row>
    <row r="831" spans="1:26" ht="24" customHeight="1">
      <c r="A831" s="267"/>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row>
    <row r="832" spans="1:26" ht="24" customHeight="1">
      <c r="A832" s="267"/>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row>
    <row r="833" spans="1:26" ht="24" customHeight="1">
      <c r="A833" s="267"/>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row>
    <row r="834" spans="1:26" ht="24" customHeight="1">
      <c r="A834" s="267"/>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row>
    <row r="835" spans="1:26" ht="24" customHeight="1">
      <c r="A835" s="267"/>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row>
    <row r="836" spans="1:26" ht="24" customHeight="1">
      <c r="A836" s="267"/>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row>
    <row r="837" spans="1:26" ht="24" customHeight="1">
      <c r="A837" s="267"/>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row>
    <row r="838" spans="1:26" ht="24" customHeight="1">
      <c r="A838" s="267"/>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row>
    <row r="839" spans="1:26" ht="24" customHeight="1">
      <c r="A839" s="267"/>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row>
    <row r="840" spans="1:26" ht="24" customHeight="1">
      <c r="A840" s="267"/>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row>
    <row r="841" spans="1:26" ht="24" customHeight="1">
      <c r="A841" s="267"/>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row>
    <row r="842" spans="1:26" ht="24" customHeight="1">
      <c r="A842" s="267"/>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row>
    <row r="843" spans="1:26" ht="24" customHeight="1">
      <c r="A843" s="267"/>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row>
    <row r="844" spans="1:26" ht="24" customHeight="1">
      <c r="A844" s="267"/>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row>
    <row r="845" spans="1:26" ht="24" customHeight="1">
      <c r="A845" s="267"/>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row>
    <row r="846" spans="1:26" ht="24" customHeight="1">
      <c r="A846" s="267"/>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row>
    <row r="847" spans="1:26" ht="24" customHeight="1">
      <c r="A847" s="267"/>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row>
    <row r="848" spans="1:26" ht="24" customHeight="1">
      <c r="A848" s="267"/>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row>
    <row r="849" spans="1:26" ht="24" customHeight="1">
      <c r="A849" s="267"/>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row>
    <row r="850" spans="1:26" ht="24" customHeight="1">
      <c r="A850" s="267"/>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row>
    <row r="851" spans="1:26" ht="24" customHeight="1">
      <c r="A851" s="267"/>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row>
    <row r="852" spans="1:26" ht="24" customHeight="1">
      <c r="A852" s="267"/>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row>
    <row r="853" spans="1:26" ht="24" customHeight="1">
      <c r="A853" s="267"/>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row>
    <row r="854" spans="1:26" ht="24" customHeight="1">
      <c r="A854" s="267"/>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row>
    <row r="855" spans="1:26" ht="24" customHeight="1">
      <c r="A855" s="267"/>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row>
    <row r="856" spans="1:26" ht="24" customHeight="1">
      <c r="A856" s="267"/>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row>
    <row r="857" spans="1:26" ht="24" customHeight="1">
      <c r="A857" s="267"/>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row>
    <row r="858" spans="1:26" ht="24" customHeight="1">
      <c r="A858" s="267"/>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row>
    <row r="859" spans="1:26" ht="24" customHeight="1">
      <c r="A859" s="267"/>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row>
    <row r="860" spans="1:26" ht="24" customHeight="1">
      <c r="A860" s="267"/>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row>
    <row r="861" spans="1:26" ht="24" customHeight="1">
      <c r="A861" s="267"/>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row>
    <row r="862" spans="1:26" ht="24" customHeight="1">
      <c r="A862" s="267"/>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row>
    <row r="863" spans="1:26" ht="24" customHeight="1">
      <c r="A863" s="267"/>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row>
    <row r="864" spans="1:26" ht="24" customHeight="1">
      <c r="A864" s="267"/>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row>
    <row r="865" spans="1:26" ht="24" customHeight="1">
      <c r="A865" s="267"/>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row>
    <row r="866" spans="1:26" ht="24" customHeight="1">
      <c r="A866" s="267"/>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row>
    <row r="867" spans="1:26" ht="24" customHeight="1">
      <c r="A867" s="267"/>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row>
    <row r="868" spans="1:26" ht="24" customHeight="1">
      <c r="A868" s="267"/>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row>
    <row r="869" spans="1:26" ht="24" customHeight="1">
      <c r="A869" s="267"/>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row>
    <row r="870" spans="1:26" ht="24" customHeight="1">
      <c r="A870" s="267"/>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row>
    <row r="871" spans="1:26" ht="24" customHeight="1">
      <c r="A871" s="267"/>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row>
    <row r="872" spans="1:26" ht="24" customHeight="1">
      <c r="A872" s="267"/>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row>
    <row r="873" spans="1:26" ht="24" customHeight="1">
      <c r="A873" s="267"/>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row>
    <row r="874" spans="1:26" ht="24" customHeight="1">
      <c r="A874" s="267"/>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row>
    <row r="875" spans="1:26" ht="24" customHeight="1">
      <c r="A875" s="267"/>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row>
    <row r="876" spans="1:26" ht="24" customHeight="1">
      <c r="A876" s="267"/>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row>
    <row r="877" spans="1:26" ht="24" customHeight="1">
      <c r="A877" s="267"/>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row>
    <row r="878" spans="1:26" ht="24" customHeight="1">
      <c r="A878" s="267"/>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row>
    <row r="879" spans="1:26" ht="24" customHeight="1">
      <c r="A879" s="267"/>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row>
    <row r="880" spans="1:26" ht="24" customHeight="1">
      <c r="A880" s="267"/>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row>
    <row r="881" spans="1:26" ht="24" customHeight="1">
      <c r="A881" s="267"/>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row>
    <row r="882" spans="1:26" ht="24" customHeight="1">
      <c r="A882" s="267"/>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row>
    <row r="883" spans="1:26" ht="24" customHeight="1">
      <c r="A883" s="267"/>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row>
    <row r="884" spans="1:26" ht="24" customHeight="1">
      <c r="A884" s="267"/>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row>
    <row r="885" spans="1:26" ht="24" customHeight="1">
      <c r="A885" s="267"/>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row>
    <row r="886" spans="1:26" ht="24" customHeight="1">
      <c r="A886" s="267"/>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row>
    <row r="887" spans="1:26" ht="24" customHeight="1">
      <c r="A887" s="267"/>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row>
    <row r="888" spans="1:26" ht="24" customHeight="1">
      <c r="A888" s="267"/>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row>
    <row r="889" spans="1:26" ht="24" customHeight="1">
      <c r="A889" s="267"/>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row>
    <row r="890" spans="1:26" ht="24" customHeight="1">
      <c r="A890" s="267"/>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row>
    <row r="891" spans="1:26" ht="24" customHeight="1">
      <c r="A891" s="267"/>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row>
    <row r="892" spans="1:26" ht="24" customHeight="1">
      <c r="A892" s="267"/>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row>
    <row r="893" spans="1:26" ht="24" customHeight="1">
      <c r="A893" s="267"/>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row>
    <row r="894" spans="1:26" ht="24" customHeight="1">
      <c r="A894" s="267"/>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row>
    <row r="895" spans="1:26" ht="24" customHeight="1">
      <c r="A895" s="267"/>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row>
    <row r="896" spans="1:26" ht="24" customHeight="1">
      <c r="A896" s="267"/>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row>
    <row r="897" spans="1:26" ht="24" customHeight="1">
      <c r="A897" s="267"/>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row>
    <row r="898" spans="1:26" ht="24" customHeight="1">
      <c r="A898" s="267"/>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row>
    <row r="899" spans="1:26" ht="24" customHeight="1">
      <c r="A899" s="267"/>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row>
    <row r="900" spans="1:26" ht="24" customHeight="1">
      <c r="A900" s="267"/>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row>
    <row r="901" spans="1:26" ht="24" customHeight="1">
      <c r="A901" s="267"/>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row>
    <row r="902" spans="1:26" ht="24" customHeight="1">
      <c r="A902" s="267"/>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row>
    <row r="903" spans="1:26" ht="24" customHeight="1">
      <c r="A903" s="267"/>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row>
    <row r="904" spans="1:26" ht="24" customHeight="1">
      <c r="A904" s="267"/>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row>
    <row r="905" spans="1:26" ht="24" customHeight="1">
      <c r="A905" s="267"/>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row>
    <row r="906" spans="1:26" ht="24" customHeight="1">
      <c r="A906" s="267"/>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row>
    <row r="907" spans="1:26" ht="24" customHeight="1">
      <c r="A907" s="267"/>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row>
    <row r="908" spans="1:26" ht="24" customHeight="1">
      <c r="A908" s="267"/>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row>
    <row r="909" spans="1:26" ht="24" customHeight="1">
      <c r="A909" s="267"/>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row>
    <row r="910" spans="1:26" ht="24" customHeight="1">
      <c r="A910" s="267"/>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row>
    <row r="911" spans="1:26" ht="24" customHeight="1">
      <c r="A911" s="267"/>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row>
    <row r="912" spans="1:26" ht="24" customHeight="1">
      <c r="A912" s="267"/>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row>
    <row r="913" spans="1:26" ht="24" customHeight="1">
      <c r="A913" s="267"/>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row>
    <row r="914" spans="1:26" ht="24" customHeight="1">
      <c r="A914" s="267"/>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row>
    <row r="915" spans="1:26" ht="24" customHeight="1">
      <c r="A915" s="267"/>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row>
    <row r="916" spans="1:26" ht="24" customHeight="1">
      <c r="A916" s="267"/>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row>
    <row r="917" spans="1:26" ht="24" customHeight="1">
      <c r="A917" s="267"/>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row>
    <row r="918" spans="1:26" ht="24" customHeight="1">
      <c r="A918" s="267"/>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row>
    <row r="919" spans="1:26" ht="24" customHeight="1">
      <c r="A919" s="267"/>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row>
    <row r="920" spans="1:26" ht="24" customHeight="1">
      <c r="A920" s="267"/>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row>
    <row r="921" spans="1:26" ht="24" customHeight="1">
      <c r="A921" s="267"/>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row>
    <row r="922" spans="1:26" ht="24" customHeight="1">
      <c r="A922" s="267"/>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row>
    <row r="923" spans="1:26" ht="24" customHeight="1">
      <c r="A923" s="267"/>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row>
    <row r="924" spans="1:26" ht="24" customHeight="1">
      <c r="A924" s="267"/>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row>
    <row r="925" spans="1:26" ht="24" customHeight="1">
      <c r="A925" s="267"/>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row>
    <row r="926" spans="1:26" ht="24" customHeight="1">
      <c r="A926" s="267"/>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row>
    <row r="927" spans="1:26" ht="24" customHeight="1">
      <c r="A927" s="267"/>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row>
    <row r="928" spans="1:26" ht="24" customHeight="1">
      <c r="A928" s="267"/>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row>
    <row r="929" spans="1:26" ht="24" customHeight="1">
      <c r="A929" s="267"/>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row>
    <row r="930" spans="1:26" ht="24" customHeight="1">
      <c r="A930" s="267"/>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row>
    <row r="931" spans="1:26" ht="24" customHeight="1">
      <c r="A931" s="267"/>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row>
    <row r="932" spans="1:26" ht="24" customHeight="1">
      <c r="A932" s="267"/>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row>
    <row r="933" spans="1:26" ht="24" customHeight="1">
      <c r="A933" s="267"/>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row>
    <row r="934" spans="1:26" ht="24" customHeight="1">
      <c r="A934" s="267"/>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row>
    <row r="935" spans="1:26" ht="24" customHeight="1">
      <c r="A935" s="267"/>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row>
    <row r="936" spans="1:26" ht="24" customHeight="1">
      <c r="A936" s="267"/>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row>
    <row r="937" spans="1:26" ht="24" customHeight="1">
      <c r="A937" s="267"/>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row>
    <row r="938" spans="1:26" ht="24" customHeight="1">
      <c r="A938" s="267"/>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row>
    <row r="939" spans="1:26" ht="24" customHeight="1">
      <c r="A939" s="267"/>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row>
    <row r="940" spans="1:26" ht="24" customHeight="1">
      <c r="A940" s="267"/>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row>
    <row r="941" spans="1:26" ht="24" customHeight="1">
      <c r="A941" s="267"/>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row>
    <row r="942" spans="1:26" ht="24" customHeight="1">
      <c r="A942" s="267"/>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row>
    <row r="943" spans="1:26" ht="24" customHeight="1">
      <c r="A943" s="267"/>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row>
    <row r="944" spans="1:26" ht="24" customHeight="1">
      <c r="A944" s="267"/>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row>
    <row r="945" spans="1:26" ht="24" customHeight="1">
      <c r="A945" s="267"/>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row>
    <row r="946" spans="1:26" ht="24" customHeight="1">
      <c r="A946" s="267"/>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row>
    <row r="947" spans="1:26" ht="24" customHeight="1">
      <c r="A947" s="267"/>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row>
    <row r="948" spans="1:26" ht="24" customHeight="1">
      <c r="A948" s="267"/>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row>
    <row r="949" spans="1:26" ht="24" customHeight="1">
      <c r="A949" s="267"/>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row>
    <row r="950" spans="1:26" ht="24" customHeight="1">
      <c r="A950" s="267"/>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row>
    <row r="951" spans="1:26" ht="24" customHeight="1">
      <c r="A951" s="267"/>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row>
    <row r="952" spans="1:26" ht="24" customHeight="1">
      <c r="A952" s="267"/>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row>
    <row r="953" spans="1:26" ht="24" customHeight="1">
      <c r="A953" s="267"/>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row>
    <row r="954" spans="1:26" ht="24" customHeight="1">
      <c r="A954" s="267"/>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row>
    <row r="955" spans="1:26" ht="24" customHeight="1">
      <c r="A955" s="267"/>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row>
    <row r="956" spans="1:26" ht="24" customHeight="1">
      <c r="A956" s="267"/>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row>
    <row r="957" spans="1:26" ht="24" customHeight="1">
      <c r="A957" s="267"/>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row>
    <row r="958" spans="1:26" ht="24" customHeight="1">
      <c r="A958" s="267"/>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row>
    <row r="959" spans="1:26" ht="24" customHeight="1">
      <c r="A959" s="267"/>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row>
    <row r="960" spans="1:26" ht="24" customHeight="1">
      <c r="A960" s="267"/>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row>
    <row r="961" spans="1:26" ht="24" customHeight="1">
      <c r="A961" s="267"/>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row>
    <row r="962" spans="1:26" ht="24" customHeight="1">
      <c r="A962" s="267"/>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row>
    <row r="963" spans="1:26" ht="24" customHeight="1">
      <c r="A963" s="267"/>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row>
    <row r="964" spans="1:26" ht="24" customHeight="1">
      <c r="A964" s="267"/>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row>
    <row r="965" spans="1:26" ht="24" customHeight="1">
      <c r="A965" s="267"/>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row>
    <row r="966" spans="1:26" ht="24" customHeight="1">
      <c r="A966" s="267"/>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row>
    <row r="967" spans="1:26" ht="24" customHeight="1">
      <c r="A967" s="267"/>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row>
    <row r="968" spans="1:26" ht="24" customHeight="1">
      <c r="A968" s="267"/>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row>
    <row r="969" spans="1:26" ht="24" customHeight="1">
      <c r="A969" s="267"/>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row>
    <row r="970" spans="1:26" ht="24" customHeight="1">
      <c r="A970" s="267"/>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row>
    <row r="971" spans="1:26" ht="24" customHeight="1">
      <c r="A971" s="267"/>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row>
    <row r="972" spans="1:26" ht="24" customHeight="1">
      <c r="A972" s="267"/>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row>
    <row r="973" spans="1:26" ht="24" customHeight="1">
      <c r="A973" s="267"/>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row>
    <row r="974" spans="1:26" ht="24" customHeight="1">
      <c r="A974" s="267"/>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row>
    <row r="975" spans="1:26" ht="24" customHeight="1">
      <c r="A975" s="267"/>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row>
    <row r="976" spans="1:26" ht="24" customHeight="1">
      <c r="A976" s="267"/>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row>
    <row r="977" spans="1:26" ht="24" customHeight="1">
      <c r="A977" s="267"/>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row>
    <row r="978" spans="1:26" ht="24" customHeight="1">
      <c r="A978" s="267"/>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row>
    <row r="979" spans="1:26" ht="24" customHeight="1">
      <c r="A979" s="267"/>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row>
    <row r="980" spans="1:26" ht="24" customHeight="1">
      <c r="A980" s="267"/>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row>
    <row r="981" spans="1:26" ht="24" customHeight="1">
      <c r="A981" s="267"/>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row>
    <row r="982" spans="1:26" ht="24" customHeight="1">
      <c r="A982" s="267"/>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row>
    <row r="983" spans="1:26" ht="24" customHeight="1">
      <c r="A983" s="267"/>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row>
    <row r="984" spans="1:26" ht="24" customHeight="1">
      <c r="A984" s="267"/>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row>
    <row r="985" spans="1:26" ht="24" customHeight="1">
      <c r="A985" s="267"/>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row>
    <row r="986" spans="1:26" ht="24" customHeight="1">
      <c r="A986" s="267"/>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row>
    <row r="987" spans="1:26" ht="24" customHeight="1">
      <c r="A987" s="267"/>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row>
    <row r="988" spans="1:26" ht="24" customHeight="1">
      <c r="A988" s="267"/>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row>
    <row r="989" spans="1:26" ht="24" customHeight="1">
      <c r="A989" s="267"/>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row>
    <row r="990" spans="1:26" ht="24" customHeight="1">
      <c r="A990" s="267"/>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row>
    <row r="991" spans="1:26" ht="24" customHeight="1">
      <c r="A991" s="267"/>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row>
    <row r="992" spans="1:26" ht="24" customHeight="1">
      <c r="A992" s="267"/>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row>
    <row r="993" spans="1:26" ht="24" customHeight="1">
      <c r="A993" s="267"/>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row>
    <row r="994" spans="1:26" ht="24" customHeight="1">
      <c r="A994" s="267"/>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row>
    <row r="995" spans="1:26" ht="24" customHeight="1">
      <c r="A995" s="267"/>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row>
    <row r="996" spans="1:26" ht="24" customHeight="1">
      <c r="A996" s="267"/>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row>
    <row r="997" spans="1:26" ht="24" customHeight="1">
      <c r="A997" s="267"/>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row>
    <row r="998" spans="1:26" ht="24" customHeight="1">
      <c r="A998" s="267"/>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row>
    <row r="999" spans="1:26" ht="24" customHeight="1">
      <c r="A999" s="267"/>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row>
  </sheetData>
  <sheetProtection sheet="1" formatCells="0" formatColumns="0" formatRows="0" insertColumns="0" insertRows="0" insertHyperlinks="0" deleteColumns="0" deleteRows="0" sort="0" autoFilter="0" pivotTables="0"/>
  <mergeCells count="13">
    <mergeCell ref="K2:N2"/>
    <mergeCell ref="A2:A3"/>
    <mergeCell ref="A4:A5"/>
    <mergeCell ref="A6:A7"/>
    <mergeCell ref="A8:A9"/>
    <mergeCell ref="A10:A11"/>
    <mergeCell ref="A12:A13"/>
    <mergeCell ref="A14:A15"/>
    <mergeCell ref="A16:A17"/>
    <mergeCell ref="A18:A19"/>
    <mergeCell ref="A20:A21"/>
    <mergeCell ref="A22:A23"/>
    <mergeCell ref="A24:A25"/>
  </mergeCells>
  <phoneticPr fontId="2"/>
  <pageMargins left="0.7" right="0.7" top="0.75" bottom="0.75" header="0" footer="0"/>
  <pageSetup paperSize="9" scale="74"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XEU18"/>
  <sheetViews>
    <sheetView view="pageBreakPreview" zoomScaleSheetLayoutView="100" workbookViewId="0">
      <pane xSplit="1" ySplit="9" topLeftCell="B10" activePane="bottomRight" state="frozen"/>
      <selection pane="topRight"/>
      <selection pane="bottomLeft"/>
      <selection pane="bottomRight" activeCell="G1" sqref="G1"/>
    </sheetView>
  </sheetViews>
  <sheetFormatPr defaultColWidth="12.625" defaultRowHeight="12"/>
  <cols>
    <col min="1" max="1" width="23.125" style="1" customWidth="1"/>
    <col min="2" max="7" width="21.75" style="1" customWidth="1"/>
    <col min="8" max="16384" width="12.625" style="1"/>
  </cols>
  <sheetData>
    <row r="1" spans="1:16375" ht="17.25" customHeight="1">
      <c r="A1" s="297" t="s">
        <v>442</v>
      </c>
    </row>
    <row r="2" spans="1:16375" ht="12.75" customHeight="1">
      <c r="A2" s="298"/>
      <c r="B2" s="298"/>
      <c r="C2" s="298"/>
      <c r="D2" s="298"/>
      <c r="E2" s="298"/>
      <c r="F2" s="298"/>
      <c r="G2" s="298"/>
    </row>
    <row r="3" spans="1:16375" ht="24.75" customHeight="1">
      <c r="B3" s="306" t="s">
        <v>423</v>
      </c>
      <c r="C3" s="306"/>
      <c r="D3" s="306"/>
      <c r="E3" s="306"/>
      <c r="F3" s="316" t="s">
        <v>116</v>
      </c>
      <c r="G3" s="317" t="s">
        <v>595</v>
      </c>
    </row>
    <row r="4" spans="1:16375" ht="24.75" customHeight="1">
      <c r="A4" s="299" t="s">
        <v>587</v>
      </c>
    </row>
    <row r="5" spans="1:16375" ht="22.5" customHeight="1">
      <c r="E5" s="14"/>
      <c r="F5" s="14"/>
      <c r="G5" s="318" t="s">
        <v>593</v>
      </c>
    </row>
    <row r="6" spans="1:16375" ht="21.75" customHeight="1">
      <c r="A6" s="300" t="s">
        <v>308</v>
      </c>
      <c r="B6" s="307" t="s">
        <v>581</v>
      </c>
      <c r="C6" s="313"/>
      <c r="D6" s="313"/>
      <c r="E6" s="308" t="s">
        <v>584</v>
      </c>
      <c r="F6" s="308" t="s">
        <v>585</v>
      </c>
      <c r="G6" s="308" t="s">
        <v>591</v>
      </c>
    </row>
    <row r="7" spans="1:16375" ht="30.75" customHeight="1">
      <c r="A7" s="300"/>
      <c r="B7" s="308" t="s">
        <v>552</v>
      </c>
      <c r="C7" s="308" t="s">
        <v>553</v>
      </c>
      <c r="D7" s="308" t="s">
        <v>583</v>
      </c>
      <c r="E7" s="315"/>
      <c r="F7" s="315"/>
      <c r="G7" s="315"/>
    </row>
    <row r="8" spans="1:16375" s="2" customFormat="1" ht="21" customHeight="1">
      <c r="A8" s="300"/>
      <c r="B8" s="309" t="s">
        <v>582</v>
      </c>
      <c r="C8" s="309" t="s">
        <v>468</v>
      </c>
      <c r="D8" s="309" t="s">
        <v>3</v>
      </c>
      <c r="E8" s="309" t="s">
        <v>590</v>
      </c>
      <c r="F8" s="309" t="s">
        <v>373</v>
      </c>
      <c r="G8" s="309" t="s">
        <v>404</v>
      </c>
      <c r="XEU8" s="1"/>
    </row>
    <row r="9" spans="1:16375" ht="13.5">
      <c r="A9" s="301" t="s">
        <v>416</v>
      </c>
      <c r="B9" s="310" t="s">
        <v>11</v>
      </c>
      <c r="C9" s="314" t="s">
        <v>11</v>
      </c>
      <c r="D9" s="314" t="s">
        <v>11</v>
      </c>
      <c r="E9" s="314" t="s">
        <v>11</v>
      </c>
      <c r="F9" s="314" t="s">
        <v>11</v>
      </c>
      <c r="G9" s="314" t="s">
        <v>11</v>
      </c>
    </row>
    <row r="10" spans="1:16375" s="3" customFormat="1" ht="50.25" customHeight="1">
      <c r="A10" s="301"/>
      <c r="B10" s="303">
        <f>SUM(個票1:個票ダミー!B11)</f>
        <v>151000</v>
      </c>
      <c r="C10" s="303">
        <f>SUM(個票1:個票ダミー!C11)</f>
        <v>0</v>
      </c>
      <c r="D10" s="303">
        <f>B10-C10</f>
        <v>151000</v>
      </c>
      <c r="E10" s="303">
        <f>SUM(個票1:個票ダミー!E11)</f>
        <v>153000</v>
      </c>
      <c r="F10" s="303">
        <f>SUM(個票1:個票ダミー!F11)</f>
        <v>151000</v>
      </c>
      <c r="G10" s="319">
        <f>F10-E10</f>
        <v>-2000</v>
      </c>
    </row>
    <row r="11" spans="1:16375" s="3" customFormat="1" ht="50.25" customHeight="1">
      <c r="A11" s="302" t="s">
        <v>366</v>
      </c>
      <c r="B11" s="303">
        <f>SUM(個票1:個票ダミー!B12)</f>
        <v>530240</v>
      </c>
      <c r="C11" s="303">
        <f>SUM(個票1:個票ダミー!C12)</f>
        <v>0</v>
      </c>
      <c r="D11" s="303">
        <f>B11-C11</f>
        <v>530240</v>
      </c>
      <c r="E11" s="303">
        <f>SUM(個票1:個票ダミー!E12)</f>
        <v>534000</v>
      </c>
      <c r="F11" s="303">
        <f>SUM(個票1:個票ダミー!F12)</f>
        <v>530000</v>
      </c>
      <c r="G11" s="319">
        <f>F11-E11</f>
        <v>-4000</v>
      </c>
    </row>
    <row r="12" spans="1:16375" s="3" customFormat="1" ht="50.25" customHeight="1">
      <c r="A12" s="303" t="s">
        <v>493</v>
      </c>
      <c r="B12" s="303">
        <f>SUM(個票1:個票ダミー!B13)</f>
        <v>4500</v>
      </c>
      <c r="C12" s="303">
        <f>SUM(個票1:個票ダミー!C13)</f>
        <v>0</v>
      </c>
      <c r="D12" s="303">
        <f>B12-C12</f>
        <v>4500</v>
      </c>
      <c r="E12" s="303">
        <f>SUM(個票1:個票ダミー!E13)</f>
        <v>4500</v>
      </c>
      <c r="F12" s="303">
        <f>SUM(個票1:個票ダミー!F13)</f>
        <v>4500</v>
      </c>
      <c r="G12" s="319">
        <f>F12-E12</f>
        <v>0</v>
      </c>
    </row>
    <row r="13" spans="1:16375" s="3" customFormat="1" ht="50.25" customHeight="1">
      <c r="A13" s="303" t="s">
        <v>9</v>
      </c>
      <c r="B13" s="303">
        <f>SUM(個票1:個票ダミー!B14)</f>
        <v>233800</v>
      </c>
      <c r="C13" s="303">
        <f>SUM(個票1:個票ダミー!C14)</f>
        <v>0</v>
      </c>
      <c r="D13" s="303">
        <f>B13-C13</f>
        <v>233800</v>
      </c>
      <c r="E13" s="303">
        <f>SUM(個票1:個票ダミー!E14)</f>
        <v>200000</v>
      </c>
      <c r="F13" s="303">
        <f>SUM(個票1:個票ダミー!F14)</f>
        <v>200000</v>
      </c>
      <c r="G13" s="319">
        <f>F13-E13</f>
        <v>0</v>
      </c>
    </row>
    <row r="14" spans="1:16375" s="3" customFormat="1" ht="50.25" customHeight="1">
      <c r="A14" s="304" t="s">
        <v>228</v>
      </c>
      <c r="B14" s="303">
        <f>SUM(個票1:個票ダミー!B15)</f>
        <v>919540</v>
      </c>
      <c r="C14" s="303">
        <f>SUM(個票1:個票ダミー!C15)</f>
        <v>0</v>
      </c>
      <c r="D14" s="303">
        <f>SUM(個票1:個票ダミー!D15)</f>
        <v>919540</v>
      </c>
      <c r="E14" s="303">
        <f>SUM(個票1:個票ダミー!E15)</f>
        <v>891500</v>
      </c>
      <c r="F14" s="303">
        <f>SUM(個票1:個票ダミー!F15)</f>
        <v>885500</v>
      </c>
      <c r="G14" s="319">
        <f>SUM(個票1:個票ダミー!G15)</f>
        <v>-6000</v>
      </c>
    </row>
    <row r="15" spans="1:16375" ht="18" customHeight="1">
      <c r="A15" s="305" t="s">
        <v>579</v>
      </c>
      <c r="B15" s="311"/>
    </row>
    <row r="16" spans="1:16375" ht="13.5">
      <c r="A16" s="297" t="s">
        <v>592</v>
      </c>
    </row>
    <row r="18" spans="1:7">
      <c r="A18" s="1" t="s">
        <v>589</v>
      </c>
      <c r="B18" s="312">
        <f t="shared" ref="B18:G18" si="0">SUM(B10:B13)</f>
        <v>919540</v>
      </c>
      <c r="C18" s="312">
        <f t="shared" si="0"/>
        <v>0</v>
      </c>
      <c r="D18" s="312">
        <f t="shared" si="0"/>
        <v>919540</v>
      </c>
      <c r="E18" s="312">
        <f t="shared" si="0"/>
        <v>891500</v>
      </c>
      <c r="F18" s="312">
        <f t="shared" si="0"/>
        <v>885500</v>
      </c>
      <c r="G18" s="312">
        <f t="shared" si="0"/>
        <v>-6000</v>
      </c>
    </row>
  </sheetData>
  <mergeCells count="8">
    <mergeCell ref="A2:G2"/>
    <mergeCell ref="B3:E3"/>
    <mergeCell ref="B6:D6"/>
    <mergeCell ref="A6:A8"/>
    <mergeCell ref="E6:E7"/>
    <mergeCell ref="F6:F7"/>
    <mergeCell ref="G6:G7"/>
    <mergeCell ref="A9:A10"/>
  </mergeCells>
  <phoneticPr fontId="2"/>
  <printOptions horizontalCentered="1" verticalCentered="1"/>
  <pageMargins left="0.19685039370078741" right="0.19685039370078741" top="0.19685039370078741" bottom="0.19685039370078741" header="0.11811023622047244" footer="0.11811023622047244"/>
  <pageSetup paperSize="9" scale="95" fitToWidth="1" fitToHeight="1" orientation="landscape" usePrinterDefaults="1" blackAndWhite="1" cellComments="asDisplayed" r:id="rId1"/>
  <drawing r:id="rId2"/>
  <legacyDrawing r:id="rId3"/>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A1:XEU17"/>
  <sheetViews>
    <sheetView tabSelected="1" view="pageBreakPreview" zoomScale="85" zoomScaleSheetLayoutView="85" workbookViewId="0">
      <pane xSplit="1" ySplit="10" topLeftCell="B11" activePane="bottomRight" state="frozen"/>
      <selection pane="topRight"/>
      <selection pane="bottomLeft"/>
      <selection pane="bottomRight" activeCell="E5" sqref="E5"/>
    </sheetView>
  </sheetViews>
  <sheetFormatPr defaultColWidth="12.625" defaultRowHeight="12"/>
  <cols>
    <col min="1" max="1" width="23.125" style="1" customWidth="1"/>
    <col min="2" max="7" width="21.75" style="1" customWidth="1"/>
    <col min="8" max="16384" width="12.625" style="1"/>
  </cols>
  <sheetData>
    <row r="1" spans="1:16375" ht="17.25" customHeight="1">
      <c r="A1" s="297" t="s">
        <v>325</v>
      </c>
    </row>
    <row r="2" spans="1:16375" ht="12.75" customHeight="1">
      <c r="A2" s="298"/>
      <c r="B2" s="298"/>
      <c r="C2" s="298"/>
      <c r="D2" s="298"/>
      <c r="E2" s="298"/>
      <c r="F2" s="298"/>
      <c r="G2" s="298"/>
    </row>
    <row r="3" spans="1:16375" ht="24.75" customHeight="1">
      <c r="B3" s="306" t="s">
        <v>586</v>
      </c>
      <c r="C3" s="306"/>
      <c r="D3" s="306"/>
      <c r="E3" s="306"/>
      <c r="F3" s="316" t="s">
        <v>243</v>
      </c>
      <c r="G3" s="317" t="s">
        <v>594</v>
      </c>
    </row>
    <row r="4" spans="1:16375" ht="24.75" customHeight="1">
      <c r="A4" s="299" t="s">
        <v>587</v>
      </c>
      <c r="F4" s="316" t="s">
        <v>504</v>
      </c>
      <c r="G4" s="323" t="s">
        <v>588</v>
      </c>
    </row>
    <row r="5" spans="1:16375" ht="33" customHeight="1">
      <c r="E5" s="14"/>
      <c r="F5" s="14"/>
      <c r="G5" s="318" t="s">
        <v>593</v>
      </c>
    </row>
    <row r="6" spans="1:16375" ht="21.75" customHeight="1">
      <c r="A6" s="300" t="s">
        <v>98</v>
      </c>
      <c r="B6" s="307" t="s">
        <v>581</v>
      </c>
      <c r="C6" s="313"/>
      <c r="D6" s="313"/>
      <c r="E6" s="308" t="s">
        <v>584</v>
      </c>
      <c r="F6" s="308" t="s">
        <v>585</v>
      </c>
      <c r="G6" s="308" t="s">
        <v>591</v>
      </c>
    </row>
    <row r="7" spans="1:16375" ht="30.75" customHeight="1">
      <c r="A7" s="300"/>
      <c r="B7" s="308" t="s">
        <v>552</v>
      </c>
      <c r="C7" s="308" t="s">
        <v>553</v>
      </c>
      <c r="D7" s="308" t="s">
        <v>583</v>
      </c>
      <c r="E7" s="315"/>
      <c r="F7" s="315"/>
      <c r="G7" s="315"/>
    </row>
    <row r="8" spans="1:16375" s="2" customFormat="1" ht="21" customHeight="1">
      <c r="A8" s="300"/>
      <c r="B8" s="309" t="s">
        <v>582</v>
      </c>
      <c r="C8" s="309" t="s">
        <v>468</v>
      </c>
      <c r="D8" s="309" t="s">
        <v>3</v>
      </c>
      <c r="E8" s="309" t="s">
        <v>590</v>
      </c>
      <c r="F8" s="309" t="s">
        <v>373</v>
      </c>
      <c r="G8" s="309" t="s">
        <v>404</v>
      </c>
      <c r="XEU8" s="1"/>
    </row>
    <row r="9" spans="1:16375" s="2" customFormat="1" ht="123.75" customHeight="1">
      <c r="A9" s="300"/>
      <c r="B9" s="320"/>
      <c r="C9" s="322"/>
      <c r="D9" s="322"/>
      <c r="E9" s="322"/>
      <c r="F9" s="322"/>
      <c r="G9" s="322"/>
      <c r="XEU9" s="1"/>
    </row>
    <row r="10" spans="1:16375" ht="13.5">
      <c r="A10" s="301" t="s">
        <v>416</v>
      </c>
      <c r="B10" s="310" t="s">
        <v>11</v>
      </c>
      <c r="C10" s="314" t="s">
        <v>11</v>
      </c>
      <c r="D10" s="314" t="s">
        <v>11</v>
      </c>
      <c r="E10" s="314" t="s">
        <v>11</v>
      </c>
      <c r="F10" s="314" t="s">
        <v>11</v>
      </c>
      <c r="G10" s="314" t="s">
        <v>11</v>
      </c>
    </row>
    <row r="11" spans="1:16375" s="3" customFormat="1" ht="50.25" customHeight="1">
      <c r="A11" s="301"/>
      <c r="B11" s="321">
        <v>151000</v>
      </c>
      <c r="C11" s="321">
        <v>0</v>
      </c>
      <c r="D11" s="303">
        <f>B11-C11</f>
        <v>151000</v>
      </c>
      <c r="E11" s="321">
        <v>153000</v>
      </c>
      <c r="F11" s="319">
        <f>IF(E11&gt;ROUNDDOWN(D11,-3),ROUNDDOWN(D11,-3),E11)</f>
        <v>151000</v>
      </c>
      <c r="G11" s="319">
        <f>F11-E11</f>
        <v>-2000</v>
      </c>
    </row>
    <row r="12" spans="1:16375" s="3" customFormat="1" ht="50.25" customHeight="1">
      <c r="A12" s="302" t="s">
        <v>366</v>
      </c>
      <c r="B12" s="321">
        <v>530240</v>
      </c>
      <c r="C12" s="321">
        <v>0</v>
      </c>
      <c r="D12" s="303">
        <f>B12-C12</f>
        <v>530240</v>
      </c>
      <c r="E12" s="321">
        <v>534000</v>
      </c>
      <c r="F12" s="319">
        <f>IF(E12&gt;ROUNDDOWN(D12,-3),ROUNDDOWN(D12,-3),E12)</f>
        <v>530000</v>
      </c>
      <c r="G12" s="319">
        <f>F12-E12</f>
        <v>-4000</v>
      </c>
    </row>
    <row r="13" spans="1:16375" s="3" customFormat="1" ht="50.25" customHeight="1">
      <c r="A13" s="303" t="s">
        <v>493</v>
      </c>
      <c r="B13" s="321">
        <v>4500</v>
      </c>
      <c r="C13" s="321">
        <v>0</v>
      </c>
      <c r="D13" s="303">
        <f>B13-C13</f>
        <v>4500</v>
      </c>
      <c r="E13" s="321">
        <v>4500</v>
      </c>
      <c r="F13" s="319">
        <f>IF(E13&gt;D13,D13,E13)</f>
        <v>4500</v>
      </c>
      <c r="G13" s="319">
        <f>F13-E13</f>
        <v>0</v>
      </c>
    </row>
    <row r="14" spans="1:16375" s="3" customFormat="1" ht="50.25" customHeight="1">
      <c r="A14" s="303" t="s">
        <v>9</v>
      </c>
      <c r="B14" s="321">
        <v>233800</v>
      </c>
      <c r="C14" s="321">
        <v>0</v>
      </c>
      <c r="D14" s="303">
        <f>B14-C14</f>
        <v>233800</v>
      </c>
      <c r="E14" s="321">
        <v>200000</v>
      </c>
      <c r="F14" s="319">
        <f>IF(E14&gt;ROUNDDOWN(D14,-3),ROUNDDOWN(D14,-3),E14)</f>
        <v>200000</v>
      </c>
      <c r="G14" s="319">
        <f>F14-E14</f>
        <v>0</v>
      </c>
    </row>
    <row r="15" spans="1:16375" s="3" customFormat="1" ht="50.25" customHeight="1">
      <c r="A15" s="304" t="s">
        <v>228</v>
      </c>
      <c r="B15" s="303">
        <f>SUM(B11:B14)</f>
        <v>919540</v>
      </c>
      <c r="C15" s="303">
        <f>SUM(C11:C14)</f>
        <v>0</v>
      </c>
      <c r="D15" s="303">
        <f>B15-C15</f>
        <v>919540</v>
      </c>
      <c r="E15" s="303">
        <f>SUM(E11:E14)</f>
        <v>891500</v>
      </c>
      <c r="F15" s="319">
        <f>SUM(F11:F14)</f>
        <v>885500</v>
      </c>
      <c r="G15" s="319">
        <f>F15-E15</f>
        <v>-6000</v>
      </c>
    </row>
    <row r="16" spans="1:16375" ht="18" customHeight="1">
      <c r="A16" s="305" t="s">
        <v>579</v>
      </c>
      <c r="B16" s="311"/>
    </row>
    <row r="17" spans="1:1" ht="13.5">
      <c r="A17" s="297" t="s">
        <v>592</v>
      </c>
    </row>
  </sheetData>
  <mergeCells count="8">
    <mergeCell ref="A2:G2"/>
    <mergeCell ref="B3:E3"/>
    <mergeCell ref="B6:D6"/>
    <mergeCell ref="A6:A8"/>
    <mergeCell ref="E6:E7"/>
    <mergeCell ref="F6:F7"/>
    <mergeCell ref="G6:G7"/>
    <mergeCell ref="A10:A11"/>
  </mergeCells>
  <phoneticPr fontId="2"/>
  <printOptions horizontalCentered="1" verticalCentered="1"/>
  <pageMargins left="0.19685039370078741" right="0.19685039370078741" top="0.19685039370078741" bottom="0.19685039370078741" header="0.11811023622047244" footer="0.11811023622047244"/>
  <pageSetup paperSize="9" scale="78" fitToWidth="1" fitToHeight="1" orientation="landscape" usePrinterDefaults="1" blackAndWhite="1" cellComments="asDisplayed" r:id="rId1"/>
  <drawing r:id="rId2"/>
  <legacyDrawing r:id="rId3"/>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A1:XEU16"/>
  <sheetViews>
    <sheetView view="pageBreakPreview" zoomScale="85" zoomScaleSheetLayoutView="85" workbookViewId="0">
      <pane xSplit="1" ySplit="9" topLeftCell="B10" activePane="bottomRight" state="frozen"/>
      <selection pane="topRight"/>
      <selection pane="bottomLeft"/>
      <selection pane="bottomRight" activeCell="H5" sqref="H5"/>
    </sheetView>
  </sheetViews>
  <sheetFormatPr defaultColWidth="12.625" defaultRowHeight="12"/>
  <cols>
    <col min="1" max="1" width="23.125" style="1" customWidth="1"/>
    <col min="2" max="2" width="16.125" style="1" customWidth="1"/>
    <col min="3" max="3" width="18.75" style="1" customWidth="1"/>
    <col min="4" max="7" width="16.125" style="1" customWidth="1"/>
    <col min="8" max="8" width="30.5" style="1" customWidth="1"/>
    <col min="9" max="16384" width="12.625" style="1"/>
  </cols>
  <sheetData>
    <row r="1" spans="1:16375" ht="12.75" customHeight="1">
      <c r="A1" s="297" t="s">
        <v>325</v>
      </c>
    </row>
    <row r="2" spans="1:16375" ht="12.75" customHeight="1">
      <c r="A2" s="298"/>
      <c r="B2" s="298"/>
      <c r="C2" s="298"/>
      <c r="D2" s="298"/>
      <c r="E2" s="298"/>
      <c r="F2" s="298"/>
      <c r="G2" s="298"/>
      <c r="H2" s="298"/>
    </row>
    <row r="3" spans="1:16375" ht="24.75" customHeight="1">
      <c r="B3" s="306" t="s">
        <v>586</v>
      </c>
      <c r="C3" s="306"/>
      <c r="D3" s="306"/>
      <c r="E3" s="306"/>
      <c r="F3" s="306"/>
      <c r="G3" s="316" t="s">
        <v>243</v>
      </c>
      <c r="H3" s="317"/>
    </row>
    <row r="4" spans="1:16375" ht="24.75" customHeight="1">
      <c r="A4" s="299" t="s">
        <v>587</v>
      </c>
      <c r="G4" s="316" t="s">
        <v>504</v>
      </c>
      <c r="H4" s="323"/>
    </row>
    <row r="5" spans="1:16375" ht="28.5" customHeight="1">
      <c r="E5" s="14"/>
      <c r="F5" s="14"/>
      <c r="G5" s="14"/>
      <c r="H5" s="318" t="s">
        <v>593</v>
      </c>
    </row>
    <row r="6" spans="1:16375" ht="21.75" customHeight="1">
      <c r="A6" s="300" t="s">
        <v>98</v>
      </c>
      <c r="B6" s="307" t="s">
        <v>581</v>
      </c>
      <c r="C6" s="313"/>
      <c r="D6" s="313"/>
      <c r="E6" s="308" t="s">
        <v>584</v>
      </c>
      <c r="F6" s="308" t="s">
        <v>585</v>
      </c>
      <c r="G6" s="308" t="s">
        <v>591</v>
      </c>
      <c r="H6" s="324" t="s">
        <v>38</v>
      </c>
    </row>
    <row r="7" spans="1:16375" ht="30.75" customHeight="1">
      <c r="A7" s="300"/>
      <c r="B7" s="308" t="s">
        <v>552</v>
      </c>
      <c r="C7" s="308" t="s">
        <v>553</v>
      </c>
      <c r="D7" s="308" t="s">
        <v>583</v>
      </c>
      <c r="E7" s="315"/>
      <c r="F7" s="315"/>
      <c r="G7" s="315"/>
      <c r="H7" s="320"/>
    </row>
    <row r="8" spans="1:16375" s="2" customFormat="1" ht="21" customHeight="1">
      <c r="A8" s="300"/>
      <c r="B8" s="309" t="s">
        <v>582</v>
      </c>
      <c r="C8" s="309" t="s">
        <v>468</v>
      </c>
      <c r="D8" s="309" t="s">
        <v>3</v>
      </c>
      <c r="E8" s="309" t="s">
        <v>590</v>
      </c>
      <c r="F8" s="309" t="s">
        <v>373</v>
      </c>
      <c r="G8" s="309" t="s">
        <v>404</v>
      </c>
      <c r="H8" s="309"/>
      <c r="XEU8" s="1"/>
    </row>
    <row r="9" spans="1:16375" ht="13.5">
      <c r="A9" s="301" t="s">
        <v>416</v>
      </c>
      <c r="B9" s="310" t="s">
        <v>11</v>
      </c>
      <c r="C9" s="314" t="s">
        <v>11</v>
      </c>
      <c r="D9" s="314" t="s">
        <v>11</v>
      </c>
      <c r="E9" s="314" t="s">
        <v>11</v>
      </c>
      <c r="F9" s="314" t="s">
        <v>11</v>
      </c>
      <c r="G9" s="314" t="s">
        <v>11</v>
      </c>
      <c r="H9" s="310"/>
    </row>
    <row r="10" spans="1:16375" s="3" customFormat="1" ht="50.25" customHeight="1">
      <c r="A10" s="301"/>
      <c r="B10" s="321"/>
      <c r="C10" s="321"/>
      <c r="D10" s="303">
        <f>B10-C10</f>
        <v>0</v>
      </c>
      <c r="E10" s="321"/>
      <c r="F10" s="319">
        <f>IF(E10&gt;ROUNDDOWN(D10,-3),ROUNDDOWN(D10,-3),E10)</f>
        <v>0</v>
      </c>
      <c r="G10" s="319">
        <f>F10-E10</f>
        <v>0</v>
      </c>
      <c r="H10" s="321"/>
    </row>
    <row r="11" spans="1:16375" s="3" customFormat="1" ht="50.25" customHeight="1">
      <c r="A11" s="302" t="s">
        <v>366</v>
      </c>
      <c r="B11" s="321"/>
      <c r="C11" s="321"/>
      <c r="D11" s="303">
        <f>B11-C11</f>
        <v>0</v>
      </c>
      <c r="E11" s="321"/>
      <c r="F11" s="319">
        <f>IF(E11&gt;ROUNDDOWN(D11,-3),ROUNDDOWN(D11,-3),E11)</f>
        <v>0</v>
      </c>
      <c r="G11" s="319">
        <f>F11-E11</f>
        <v>0</v>
      </c>
      <c r="H11" s="321"/>
    </row>
    <row r="12" spans="1:16375" s="3" customFormat="1" ht="50.25" customHeight="1">
      <c r="A12" s="303" t="s">
        <v>493</v>
      </c>
      <c r="B12" s="321"/>
      <c r="C12" s="321"/>
      <c r="D12" s="303">
        <f>B12-C12</f>
        <v>0</v>
      </c>
      <c r="E12" s="321"/>
      <c r="F12" s="319">
        <f>IF(E12&gt;ROUNDDOWN(D12,-3),ROUNDDOWN(D12,-3),E12)</f>
        <v>0</v>
      </c>
      <c r="G12" s="319">
        <f>F12-E12</f>
        <v>0</v>
      </c>
      <c r="H12" s="321"/>
    </row>
    <row r="13" spans="1:16375" s="3" customFormat="1" ht="50.25" customHeight="1">
      <c r="A13" s="303" t="s">
        <v>9</v>
      </c>
      <c r="B13" s="321"/>
      <c r="C13" s="321"/>
      <c r="D13" s="303">
        <f>B13-C13</f>
        <v>0</v>
      </c>
      <c r="E13" s="321"/>
      <c r="F13" s="319">
        <f>IF(E13&gt;ROUNDDOWN(D13,-3),ROUNDDOWN(D13,-3),E13)</f>
        <v>0</v>
      </c>
      <c r="G13" s="319">
        <f>F13-E13</f>
        <v>0</v>
      </c>
      <c r="H13" s="321"/>
    </row>
    <row r="14" spans="1:16375" s="3" customFormat="1" ht="50.25" customHeight="1">
      <c r="A14" s="304" t="s">
        <v>228</v>
      </c>
      <c r="B14" s="303">
        <f>SUM(B10:B13)</f>
        <v>0</v>
      </c>
      <c r="C14" s="303">
        <f>SUM(C10:C13)</f>
        <v>0</v>
      </c>
      <c r="D14" s="303">
        <f>B14-C14</f>
        <v>0</v>
      </c>
      <c r="E14" s="303">
        <f>SUM(E10:E13)</f>
        <v>0</v>
      </c>
      <c r="F14" s="319">
        <f>SUM(F10:F13)</f>
        <v>0</v>
      </c>
      <c r="G14" s="319">
        <f>F14-E14</f>
        <v>0</v>
      </c>
      <c r="H14" s="321"/>
    </row>
    <row r="15" spans="1:16375" ht="18" customHeight="1">
      <c r="A15" s="305" t="s">
        <v>579</v>
      </c>
      <c r="B15" s="311"/>
    </row>
    <row r="16" spans="1:16375" ht="13.5">
      <c r="A16" s="297" t="s">
        <v>592</v>
      </c>
    </row>
  </sheetData>
  <mergeCells count="9">
    <mergeCell ref="A2:H2"/>
    <mergeCell ref="B3:F3"/>
    <mergeCell ref="B6:D6"/>
    <mergeCell ref="A6:A8"/>
    <mergeCell ref="E6:E7"/>
    <mergeCell ref="F6:F7"/>
    <mergeCell ref="G6:G7"/>
    <mergeCell ref="H6:H8"/>
    <mergeCell ref="A9:A10"/>
  </mergeCells>
  <phoneticPr fontId="2"/>
  <printOptions horizontalCentered="1" verticalCentered="1"/>
  <pageMargins left="0.19685039370078741" right="0.19685039370078741" top="0.19685039370078741" bottom="0.19685039370078741" header="0.11811023622047244" footer="0.11811023622047244"/>
  <pageSetup paperSize="9" scale="95" fitToWidth="1" fitToHeight="1" orientation="landscape"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リスト</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法人計</vt:lpstr>
      <vt:lpstr>個票1</vt:lpstr>
      <vt:lpstr>個票ダミー</vt:lpstr>
    </vt:vector>
  </TitlesOfParts>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根津 正人(netsu-masato)</dc:creator>
  <cp:lastModifiedBy>伊藤　陽子</cp:lastModifiedBy>
  <cp:lastPrinted>2020-07-04T04:48:13Z</cp:lastPrinted>
  <dcterms:created xsi:type="dcterms:W3CDTF">1997-01-08T22:48:59Z</dcterms:created>
  <dcterms:modified xsi:type="dcterms:W3CDTF">2020-08-20T13:27:53Z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
    <vt:lpwstr>ドキュメント</vt:lpwstr>
  </property>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2020-08-20T13:27:53Z</vt:filetime>
  </property>
</Properties>
</file>