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0" yWindow="0" windowWidth="18108" windowHeight="11760" tabRatio="889"/>
  </bookViews>
  <sheets>
    <sheet name="様式第３号②" sheetId="103" r:id="rId1"/>
  </sheets>
  <definedNames>
    <definedName name="_xlnm.Print_Area">#REF!</definedName>
    <definedName name="_xlnm.Print_Area" localSheetId="0">'様式第３号②'!$A$1:$S$60</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R22" authorId="0">
      <text>
        <r>
          <rPr>
            <b/>
            <sz val="9"/>
            <color indexed="81"/>
            <rFont val="MS P ゴシック"/>
          </rPr>
          <t>他院への移転分と介護への転換分を除いた３区分の減少数</t>
        </r>
      </text>
    </comment>
    <comment ref="S22" authorId="0">
      <text>
        <r>
          <rPr>
            <b/>
            <sz val="9"/>
            <color indexed="81"/>
            <rFont val="MS P ゴシック"/>
          </rPr>
          <t>他院からの移転分を除いた回復期の増加数</t>
        </r>
      </text>
    </comment>
  </commentList>
</comments>
</file>

<file path=xl/sharedStrings.xml><?xml version="1.0" encoding="utf-8"?>
<sst xmlns="http://schemas.openxmlformats.org/spreadsheetml/2006/main" xmlns:r="http://schemas.openxmlformats.org/officeDocument/2006/relationships" count="110" uniqueCount="110">
  <si>
    <t>※２　①平成30年度病床機能報告時又は②令和2年4月1日時点の対象３区分合計のいずれか少ない方を基準とする。</t>
    <rPh sb="4" eb="6">
      <t>ヘイセイ</t>
    </rPh>
    <rPh sb="8" eb="10">
      <t>ネンド</t>
    </rPh>
    <rPh sb="10" eb="12">
      <t>ビョウショウ</t>
    </rPh>
    <rPh sb="12" eb="14">
      <t>キノウ</t>
    </rPh>
    <rPh sb="14" eb="16">
      <t>ホウコク</t>
    </rPh>
    <rPh sb="16" eb="17">
      <t>ジ</t>
    </rPh>
    <rPh sb="17" eb="18">
      <t>マタ</t>
    </rPh>
    <rPh sb="20" eb="22">
      <t>レイワ</t>
    </rPh>
    <rPh sb="23" eb="24">
      <t>ネン</t>
    </rPh>
    <rPh sb="25" eb="26">
      <t>ガツ</t>
    </rPh>
    <rPh sb="27" eb="28">
      <t>ニチ</t>
    </rPh>
    <rPh sb="28" eb="30">
      <t>ジテン</t>
    </rPh>
    <rPh sb="31" eb="33">
      <t>タイショウ</t>
    </rPh>
    <rPh sb="34" eb="36">
      <t>クブン</t>
    </rPh>
    <rPh sb="36" eb="38">
      <t>ゴウケイ</t>
    </rPh>
    <rPh sb="43" eb="44">
      <t>スク</t>
    </rPh>
    <rPh sb="46" eb="47">
      <t>ホウ</t>
    </rPh>
    <rPh sb="48" eb="50">
      <t>キジュン</t>
    </rPh>
    <phoneticPr fontId="49"/>
  </si>
  <si>
    <t>①</t>
  </si>
  <si>
    <t>■変更交付申請額算定シート</t>
    <rPh sb="1" eb="3">
      <t>ヘンコウ</t>
    </rPh>
    <rPh sb="3" eb="5">
      <t>コウフ</t>
    </rPh>
    <rPh sb="5" eb="7">
      <t>シンセイ</t>
    </rPh>
    <rPh sb="7" eb="8">
      <t>ガク</t>
    </rPh>
    <rPh sb="8" eb="10">
      <t>サンテイ</t>
    </rPh>
    <phoneticPr fontId="49"/>
  </si>
  <si>
    <t>C（A-B）</t>
  </si>
  <si>
    <t>うち病床融通</t>
    <rPh sb="2" eb="4">
      <t>ビョウショウ</t>
    </rPh>
    <rPh sb="4" eb="6">
      <t>ユウズウ</t>
    </rPh>
    <phoneticPr fontId="49"/>
  </si>
  <si>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49"/>
  </si>
  <si>
    <t>介護転換整合性 チェック</t>
    <rPh sb="0" eb="2">
      <t>カイゴ</t>
    </rPh>
    <rPh sb="2" eb="4">
      <t>テンカン</t>
    </rPh>
    <rPh sb="4" eb="7">
      <t>セイゴウセイ</t>
    </rPh>
    <phoneticPr fontId="49"/>
  </si>
  <si>
    <t>50%未満</t>
    <rPh sb="3" eb="5">
      <t>ミマン</t>
    </rPh>
    <phoneticPr fontId="49"/>
  </si>
  <si>
    <t>※対象３区分の病床数の合計が減っていません。</t>
    <rPh sb="1" eb="3">
      <t>タイショウ</t>
    </rPh>
    <rPh sb="4" eb="6">
      <t>クブン</t>
    </rPh>
    <rPh sb="7" eb="9">
      <t>ビョウショウ</t>
    </rPh>
    <rPh sb="9" eb="10">
      <t>カズ</t>
    </rPh>
    <rPh sb="11" eb="13">
      <t>ゴウケイ</t>
    </rPh>
    <rPh sb="14" eb="15">
      <t>ヘ</t>
    </rPh>
    <phoneticPr fontId="49"/>
  </si>
  <si>
    <t>②　令和2年4月1日時点（※７）</t>
    <rPh sb="2" eb="4">
      <t>レイワ</t>
    </rPh>
    <rPh sb="5" eb="6">
      <t>ネン</t>
    </rPh>
    <rPh sb="7" eb="8">
      <t>ガツ</t>
    </rPh>
    <rPh sb="9" eb="10">
      <t>ニチ</t>
    </rPh>
    <rPh sb="10" eb="12">
      <t>ジテン</t>
    </rPh>
    <phoneticPr fontId="49"/>
  </si>
  <si>
    <t>高度急性期</t>
    <rPh sb="0" eb="2">
      <t>コウド</t>
    </rPh>
    <rPh sb="2" eb="5">
      <t>キュウセイキ</t>
    </rPh>
    <phoneticPr fontId="49"/>
  </si>
  <si>
    <t>休棟</t>
    <rPh sb="0" eb="2">
      <t>キュウトウ</t>
    </rPh>
    <phoneticPr fontId="49"/>
  </si>
  <si>
    <t>病床数増減（減少後－減少前）</t>
  </si>
  <si>
    <t>対象３区分から
回復期又は介護医療院へ
転換した病床数</t>
    <rPh sb="0" eb="2">
      <t>タイショウ</t>
    </rPh>
    <rPh sb="3" eb="5">
      <t>クブン</t>
    </rPh>
    <rPh sb="8" eb="11">
      <t>カイフクキ</t>
    </rPh>
    <rPh sb="11" eb="12">
      <t>マタ</t>
    </rPh>
    <rPh sb="13" eb="15">
      <t>カイゴ</t>
    </rPh>
    <rPh sb="15" eb="17">
      <t>イリョウ</t>
    </rPh>
    <rPh sb="17" eb="18">
      <t>イン</t>
    </rPh>
    <rPh sb="20" eb="22">
      <t>テンカン</t>
    </rPh>
    <rPh sb="24" eb="27">
      <t>ビョウショウスウ</t>
    </rPh>
    <phoneticPr fontId="49"/>
  </si>
  <si>
    <t>対象３区分の病棟の
年間在棟患者延べ数（人）</t>
  </si>
  <si>
    <t>慢性期</t>
    <rPh sb="0" eb="3">
      <t>マンセイキ</t>
    </rPh>
    <phoneticPr fontId="49"/>
  </si>
  <si>
    <t>休棟等</t>
    <rPh sb="0" eb="2">
      <t>キュウトウ</t>
    </rPh>
    <rPh sb="2" eb="3">
      <t>トウ</t>
    </rPh>
    <phoneticPr fontId="49"/>
  </si>
  <si>
    <t>急性期</t>
    <rPh sb="0" eb="3">
      <t>キュウセイキ</t>
    </rPh>
    <phoneticPr fontId="49"/>
  </si>
  <si>
    <t>適用する
病床稼働率</t>
    <rPh sb="0" eb="2">
      <t>テキヨウ</t>
    </rPh>
    <rPh sb="5" eb="7">
      <t>ビョウショウ</t>
    </rPh>
    <rPh sb="7" eb="10">
      <t>カドウリツ</t>
    </rPh>
    <phoneticPr fontId="49"/>
  </si>
  <si>
    <t>回復期</t>
    <rPh sb="0" eb="3">
      <t>カイフクキ</t>
    </rPh>
    <phoneticPr fontId="49"/>
  </si>
  <si>
    <t>最小値</t>
    <rPh sb="0" eb="3">
      <t>サイショウチ</t>
    </rPh>
    <phoneticPr fontId="49"/>
  </si>
  <si>
    <t>うち対象３区分（※３）の合計</t>
    <rPh sb="2" eb="4">
      <t>タイショウ</t>
    </rPh>
    <rPh sb="5" eb="7">
      <t>クブン</t>
    </rPh>
    <rPh sb="12" eb="14">
      <t>ゴウケイ</t>
    </rPh>
    <phoneticPr fontId="49"/>
  </si>
  <si>
    <t>②　令和2年4月1日時点（※５）</t>
    <rPh sb="2" eb="4">
      <t>レイワ</t>
    </rPh>
    <rPh sb="5" eb="6">
      <t>ネン</t>
    </rPh>
    <rPh sb="7" eb="8">
      <t>ガツ</t>
    </rPh>
    <rPh sb="9" eb="10">
      <t>ニチ</t>
    </rPh>
    <rPh sb="10" eb="12">
      <t>ジテン</t>
    </rPh>
    <phoneticPr fontId="49"/>
  </si>
  <si>
    <t>3.うち他院への
融通数</t>
    <rPh sb="4" eb="5">
      <t>タ</t>
    </rPh>
    <rPh sb="5" eb="6">
      <t>イン</t>
    </rPh>
    <rPh sb="9" eb="11">
      <t>ユウズウ</t>
    </rPh>
    <rPh sb="11" eb="12">
      <t>スウ</t>
    </rPh>
    <phoneticPr fontId="49"/>
  </si>
  <si>
    <t>対象３区分の
病床減少
チェック</t>
    <rPh sb="0" eb="2">
      <t>タイショウ</t>
    </rPh>
    <rPh sb="3" eb="5">
      <t>クブン</t>
    </rPh>
    <rPh sb="7" eb="9">
      <t>ビョウショウ</t>
    </rPh>
    <phoneticPr fontId="49"/>
  </si>
  <si>
    <t>①　平成30年度病床機能報告</t>
    <rPh sb="2" eb="4">
      <t>ヘイセイ</t>
    </rPh>
    <rPh sb="6" eb="8">
      <t>ネンド</t>
    </rPh>
    <rPh sb="8" eb="10">
      <t>ビョウショウ</t>
    </rPh>
    <rPh sb="10" eb="12">
      <t>キノウ</t>
    </rPh>
    <rPh sb="12" eb="14">
      <t>ホウコク</t>
    </rPh>
    <phoneticPr fontId="49"/>
  </si>
  <si>
    <t>対象３区分</t>
  </si>
  <si>
    <t>H30病床機能報告の
対象３区分稼働病床数の90%</t>
    <rPh sb="3" eb="5">
      <t>ビョウショウ</t>
    </rPh>
    <rPh sb="5" eb="7">
      <t>キノウ</t>
    </rPh>
    <rPh sb="7" eb="9">
      <t>ホウコク</t>
    </rPh>
    <rPh sb="16" eb="18">
      <t>カドウ</t>
    </rPh>
    <rPh sb="18" eb="21">
      <t>ビョウショウスウ</t>
    </rPh>
    <phoneticPr fontId="49"/>
  </si>
  <si>
    <t>Ａ</t>
  </si>
  <si>
    <r>
      <t xml:space="preserve">回復期への
転換数算出
</t>
    </r>
    <r>
      <rPr>
        <sz val="9"/>
        <color auto="1"/>
        <rFont val="メイリオ"/>
      </rPr>
      <t>（①又は②の小さい方）</t>
    </r>
    <rPh sb="0" eb="3">
      <t>カイフクキ</t>
    </rPh>
    <rPh sb="6" eb="8">
      <t>テンカン</t>
    </rPh>
    <rPh sb="8" eb="9">
      <t>スウ</t>
    </rPh>
    <rPh sb="9" eb="11">
      <t>サンシュツ</t>
    </rPh>
    <rPh sb="14" eb="15">
      <t>マタ</t>
    </rPh>
    <rPh sb="18" eb="19">
      <t>チイ</t>
    </rPh>
    <rPh sb="21" eb="22">
      <t>ホウ</t>
    </rPh>
    <phoneticPr fontId="49"/>
  </si>
  <si>
    <t>合計</t>
    <rPh sb="0" eb="2">
      <t>ゴウケイ</t>
    </rPh>
    <phoneticPr fontId="49"/>
  </si>
  <si>
    <t>うち対象３区分の合計</t>
    <rPh sb="2" eb="4">
      <t>タイショウ</t>
    </rPh>
    <rPh sb="5" eb="7">
      <t>クブン</t>
    </rPh>
    <rPh sb="8" eb="10">
      <t>ゴウケイ</t>
    </rPh>
    <phoneticPr fontId="49"/>
  </si>
  <si>
    <t>単価(千円)</t>
    <rPh sb="0" eb="2">
      <t>タンカ</t>
    </rPh>
    <rPh sb="3" eb="5">
      <t>センエン</t>
    </rPh>
    <phoneticPr fontId="49"/>
  </si>
  <si>
    <t>減少病床数　（1の③－2）</t>
    <rPh sb="2" eb="5">
      <t>ビョウショウスウ</t>
    </rPh>
    <phoneticPr fontId="49"/>
  </si>
  <si>
    <t>対象３区分の合計</t>
    <rPh sb="0" eb="2">
      <t>タイショウ</t>
    </rPh>
    <rPh sb="3" eb="5">
      <t>クブン</t>
    </rPh>
    <rPh sb="6" eb="8">
      <t>ゴウケイ</t>
    </rPh>
    <phoneticPr fontId="49"/>
  </si>
  <si>
    <t>支給額(千円)</t>
    <rPh sb="0" eb="3">
      <t>シキュウガク</t>
    </rPh>
    <rPh sb="4" eb="6">
      <t>センエン</t>
    </rPh>
    <phoneticPr fontId="49"/>
  </si>
  <si>
    <t>介護医療院</t>
    <rPh sb="0" eb="2">
      <t>カイゴ</t>
    </rPh>
    <rPh sb="2" eb="4">
      <t>イリョウ</t>
    </rPh>
    <rPh sb="4" eb="5">
      <t>イン</t>
    </rPh>
    <phoneticPr fontId="49"/>
  </si>
  <si>
    <t>最大値</t>
    <rPh sb="0" eb="3">
      <t>サイダイチ</t>
    </rPh>
    <phoneticPr fontId="49"/>
  </si>
  <si>
    <t>支給申請額（千円）</t>
    <rPh sb="0" eb="2">
      <t>シキュウ</t>
    </rPh>
    <rPh sb="2" eb="5">
      <t>シンセイガク</t>
    </rPh>
    <rPh sb="6" eb="8">
      <t>センエン</t>
    </rPh>
    <phoneticPr fontId="49"/>
  </si>
  <si>
    <t>要件
審査</t>
    <rPh sb="0" eb="2">
      <t>ヨウケン</t>
    </rPh>
    <rPh sb="3" eb="5">
      <t>シンサ</t>
    </rPh>
    <phoneticPr fontId="49"/>
  </si>
  <si>
    <t>転換可能数-介</t>
    <rPh sb="0" eb="2">
      <t>テンカン</t>
    </rPh>
    <rPh sb="2" eb="4">
      <t>カノウ</t>
    </rPh>
    <rPh sb="4" eb="5">
      <t>スウ</t>
    </rPh>
    <rPh sb="6" eb="7">
      <t>カイ</t>
    </rPh>
    <phoneticPr fontId="49"/>
  </si>
  <si>
    <t>一日平均実働病床数</t>
    <rPh sb="0" eb="2">
      <t>イチニチ</t>
    </rPh>
    <rPh sb="2" eb="4">
      <t>ヘイキン</t>
    </rPh>
    <rPh sb="4" eb="6">
      <t>ジツドウ</t>
    </rPh>
    <rPh sb="6" eb="9">
      <t>ビョウショウスウ</t>
    </rPh>
    <phoneticPr fontId="49"/>
  </si>
  <si>
    <t>Ｂ</t>
  </si>
  <si>
    <t>対象３区分の病床稼働率</t>
    <rPh sb="0" eb="2">
      <t>タイショウ</t>
    </rPh>
    <rPh sb="3" eb="5">
      <t>クブン</t>
    </rPh>
    <phoneticPr fontId="49"/>
  </si>
  <si>
    <t>許可病床減少数
７の①－２</t>
    <rPh sb="0" eb="2">
      <t>キョカ</t>
    </rPh>
    <rPh sb="2" eb="4">
      <t>ビョウショウ</t>
    </rPh>
    <rPh sb="4" eb="7">
      <t>ゲンショウスウ</t>
    </rPh>
    <phoneticPr fontId="49"/>
  </si>
  <si>
    <t>&gt;=</t>
  </si>
  <si>
    <t>適用</t>
    <rPh sb="0" eb="2">
      <t>テキヨウ</t>
    </rPh>
    <phoneticPr fontId="49"/>
  </si>
  <si>
    <t>Ａ　平成30年度病床機能報告</t>
    <rPh sb="2" eb="4">
      <t>ヘイセイ</t>
    </rPh>
    <rPh sb="6" eb="8">
      <t>ネンド</t>
    </rPh>
    <rPh sb="8" eb="10">
      <t>ビョウショウ</t>
    </rPh>
    <rPh sb="10" eb="12">
      <t>キノウ</t>
    </rPh>
    <rPh sb="12" eb="14">
      <t>ホウコク</t>
    </rPh>
    <phoneticPr fontId="49"/>
  </si>
  <si>
    <t>＜選択＞</t>
    <rPh sb="1" eb="3">
      <t>センタク</t>
    </rPh>
    <phoneticPr fontId="49"/>
  </si>
  <si>
    <t>90%減少チェック</t>
  </si>
  <si>
    <t>③の３区分合計が0でない</t>
    <rPh sb="3" eb="5">
      <t>クブン</t>
    </rPh>
    <rPh sb="5" eb="7">
      <t>ゴウケイ</t>
    </rPh>
    <phoneticPr fontId="49"/>
  </si>
  <si>
    <t>後回+移回-前回</t>
    <rPh sb="3" eb="4">
      <t>イ</t>
    </rPh>
    <rPh sb="4" eb="5">
      <t>カイ</t>
    </rPh>
    <phoneticPr fontId="49"/>
  </si>
  <si>
    <t>B</t>
  </si>
  <si>
    <t>A</t>
  </si>
  <si>
    <t>②</t>
  </si>
  <si>
    <t>5.減少数</t>
  </si>
  <si>
    <t>支給対象</t>
    <rPh sb="0" eb="2">
      <t>シキュウ</t>
    </rPh>
    <rPh sb="2" eb="4">
      <t>タイショウ</t>
    </rPh>
    <phoneticPr fontId="49"/>
  </si>
  <si>
    <t>6.支給済数</t>
    <rPh sb="2" eb="4">
      <t>シキュウ</t>
    </rPh>
    <rPh sb="4" eb="5">
      <t>スミ</t>
    </rPh>
    <rPh sb="5" eb="6">
      <t>スウ</t>
    </rPh>
    <phoneticPr fontId="49"/>
  </si>
  <si>
    <t>病床数</t>
    <rPh sb="0" eb="3">
      <t>ビョウショウスウ</t>
    </rPh>
    <phoneticPr fontId="49"/>
  </si>
  <si>
    <t>前3-後3-融3</t>
    <rPh sb="0" eb="1">
      <t>マエ</t>
    </rPh>
    <rPh sb="3" eb="4">
      <t>アト</t>
    </rPh>
    <phoneticPr fontId="49"/>
  </si>
  <si>
    <t>病床稼働率</t>
    <rPh sb="0" eb="2">
      <t>ビョウショウ</t>
    </rPh>
    <rPh sb="2" eb="4">
      <t>カドウ</t>
    </rPh>
    <rPh sb="4" eb="5">
      <t>リツ</t>
    </rPh>
    <phoneticPr fontId="49"/>
  </si>
  <si>
    <t>対象３区分のうち
①と②の小さい方</t>
    <rPh sb="0" eb="2">
      <t>タイショウ</t>
    </rPh>
    <rPh sb="3" eb="5">
      <t>クブン</t>
    </rPh>
    <rPh sb="13" eb="14">
      <t>チイ</t>
    </rPh>
    <rPh sb="16" eb="17">
      <t>ホウ</t>
    </rPh>
    <phoneticPr fontId="49"/>
  </si>
  <si>
    <t>Ｂ　令和2年4月1日時点</t>
    <rPh sb="2" eb="4">
      <t>レイワ</t>
    </rPh>
    <rPh sb="5" eb="6">
      <t>ネン</t>
    </rPh>
    <rPh sb="7" eb="8">
      <t>ガツ</t>
    </rPh>
    <rPh sb="9" eb="10">
      <t>ニチ</t>
    </rPh>
    <rPh sb="10" eb="12">
      <t>ジテン</t>
    </rPh>
    <phoneticPr fontId="49"/>
  </si>
  <si>
    <t>②　令和2年4月1日時点（※１）</t>
    <rPh sb="2" eb="4">
      <t>レイワ</t>
    </rPh>
    <rPh sb="5" eb="6">
      <t>ネン</t>
    </rPh>
    <rPh sb="7" eb="8">
      <t>ガツ</t>
    </rPh>
    <rPh sb="9" eb="10">
      <t>ニチ</t>
    </rPh>
    <rPh sb="10" eb="12">
      <t>ジテン</t>
    </rPh>
    <phoneticPr fontId="49"/>
  </si>
  <si>
    <t>OR</t>
  </si>
  <si>
    <t>H30病床機能報告の
対象３区分稼働病床数の10%</t>
    <rPh sb="3" eb="5">
      <t>ビョウショウ</t>
    </rPh>
    <rPh sb="5" eb="7">
      <t>キノウ</t>
    </rPh>
    <rPh sb="7" eb="9">
      <t>ホウコク</t>
    </rPh>
    <rPh sb="16" eb="18">
      <t>カドウ</t>
    </rPh>
    <rPh sb="18" eb="21">
      <t>ビョウショウスウ</t>
    </rPh>
    <phoneticPr fontId="49"/>
  </si>
  <si>
    <t>３区分合計が
減少前&gt;減少後</t>
    <rPh sb="1" eb="3">
      <t>クブン</t>
    </rPh>
    <rPh sb="3" eb="5">
      <t>ゴウケイ</t>
    </rPh>
    <rPh sb="9" eb="10">
      <t>マエ</t>
    </rPh>
    <phoneticPr fontId="49"/>
  </si>
  <si>
    <t>AND</t>
  </si>
  <si>
    <t>未入力</t>
    <rPh sb="0" eb="3">
      <t>ミニュウリョク</t>
    </rPh>
    <phoneticPr fontId="49"/>
  </si>
  <si>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rPh sb="3" eb="4">
      <t>カク</t>
    </rPh>
    <rPh sb="4" eb="6">
      <t>キノウ</t>
    </rPh>
    <rPh sb="9" eb="11">
      <t>スウチ</t>
    </rPh>
    <rPh sb="29" eb="31">
      <t>カクニン</t>
    </rPh>
    <rPh sb="58" eb="60">
      <t>ヘンカ</t>
    </rPh>
    <rPh sb="87" eb="89">
      <t>ヘイセイ</t>
    </rPh>
    <rPh sb="91" eb="93">
      <t>ネンド</t>
    </rPh>
    <rPh sb="93" eb="95">
      <t>ビョウショウ</t>
    </rPh>
    <rPh sb="95" eb="97">
      <t>キノウ</t>
    </rPh>
    <rPh sb="97" eb="99">
      <t>ホウコク</t>
    </rPh>
    <rPh sb="101" eb="103">
      <t>レイワ</t>
    </rPh>
    <rPh sb="104" eb="105">
      <t>ネン</t>
    </rPh>
    <rPh sb="106" eb="107">
      <t>ガツ</t>
    </rPh>
    <rPh sb="108" eb="109">
      <t>ニチ</t>
    </rPh>
    <rPh sb="112" eb="113">
      <t>アイダ</t>
    </rPh>
    <rPh sb="115" eb="117">
      <t>ビョウショウ</t>
    </rPh>
    <rPh sb="117" eb="118">
      <t>スウ</t>
    </rPh>
    <rPh sb="119" eb="121">
      <t>ヘンコウ</t>
    </rPh>
    <rPh sb="124" eb="126">
      <t>バアイ</t>
    </rPh>
    <rPh sb="130" eb="131">
      <t>オナ</t>
    </rPh>
    <rPh sb="132" eb="133">
      <t>アタイ</t>
    </rPh>
    <rPh sb="134" eb="136">
      <t>キサイ</t>
    </rPh>
    <phoneticPr fontId="49"/>
  </si>
  <si>
    <t>※5　平成30年度病床機能報告から令和2年4月1日までの間に、病床数の変更がない場合は、①と同じ値を記載すること。</t>
    <rPh sb="3" eb="5">
      <t>ヘイセイ</t>
    </rPh>
    <rPh sb="7" eb="9">
      <t>ネンド</t>
    </rPh>
    <rPh sb="9" eb="11">
      <t>ビョウショウ</t>
    </rPh>
    <rPh sb="11" eb="13">
      <t>キノウ</t>
    </rPh>
    <rPh sb="13" eb="15">
      <t>ホウコク</t>
    </rPh>
    <rPh sb="17" eb="19">
      <t>レイワ</t>
    </rPh>
    <rPh sb="20" eb="21">
      <t>ネン</t>
    </rPh>
    <rPh sb="22" eb="23">
      <t>ガツ</t>
    </rPh>
    <rPh sb="24" eb="25">
      <t>ニチ</t>
    </rPh>
    <rPh sb="28" eb="29">
      <t>アイダ</t>
    </rPh>
    <rPh sb="31" eb="34">
      <t>ビョウショウスウ</t>
    </rPh>
    <rPh sb="35" eb="37">
      <t>ヘンコウ</t>
    </rPh>
    <rPh sb="40" eb="42">
      <t>バアイ</t>
    </rPh>
    <rPh sb="46" eb="47">
      <t>オナ</t>
    </rPh>
    <rPh sb="48" eb="49">
      <t>アタイ</t>
    </rPh>
    <rPh sb="50" eb="52">
      <t>キサイ</t>
    </rPh>
    <phoneticPr fontId="49"/>
  </si>
  <si>
    <t>別記４の２（１）②</t>
    <rPh sb="0" eb="2">
      <t>ベッキ</t>
    </rPh>
    <phoneticPr fontId="49"/>
  </si>
  <si>
    <t>各機能別
融通数整合性ﾁｪｯｸ</t>
    <rPh sb="0" eb="1">
      <t>カク</t>
    </rPh>
    <rPh sb="1" eb="3">
      <t>キノウ</t>
    </rPh>
    <rPh sb="3" eb="4">
      <t>ベツ</t>
    </rPh>
    <rPh sb="7" eb="8">
      <t>スウ</t>
    </rPh>
    <rPh sb="8" eb="11">
      <t>セイゴウセイ</t>
    </rPh>
    <phoneticPr fontId="49"/>
  </si>
  <si>
    <t>融通数（=最大値）</t>
    <rPh sb="2" eb="3">
      <t>スウ</t>
    </rPh>
    <rPh sb="5" eb="8">
      <t>サイダイチ</t>
    </rPh>
    <phoneticPr fontId="49"/>
  </si>
  <si>
    <t>適用稼働率</t>
    <rPh sb="0" eb="2">
      <t>テキヨウ</t>
    </rPh>
    <rPh sb="2" eb="5">
      <t>カドウリツ</t>
    </rPh>
    <phoneticPr fontId="49"/>
  </si>
  <si>
    <t>対象３区分の
許可減少数</t>
    <rPh sb="0" eb="2">
      <t>タイショウ</t>
    </rPh>
    <rPh sb="3" eb="5">
      <t>クブン</t>
    </rPh>
    <rPh sb="7" eb="9">
      <t>キョカ</t>
    </rPh>
    <rPh sb="9" eb="12">
      <t>ゲンショウスウ</t>
    </rPh>
    <phoneticPr fontId="49"/>
  </si>
  <si>
    <t>60％未満</t>
    <rPh sb="3" eb="5">
      <t>ミマン</t>
    </rPh>
    <phoneticPr fontId="49"/>
  </si>
  <si>
    <t>70％未満</t>
    <rPh sb="3" eb="5">
      <t>ミマン</t>
    </rPh>
    <phoneticPr fontId="49"/>
  </si>
  <si>
    <t>80％未満</t>
    <rPh sb="3" eb="5">
      <t>ミマン</t>
    </rPh>
    <phoneticPr fontId="49"/>
  </si>
  <si>
    <t>90％未満</t>
    <rPh sb="3" eb="5">
      <t>ミマン</t>
    </rPh>
    <phoneticPr fontId="49"/>
  </si>
  <si>
    <t>１床あたり単価</t>
    <rPh sb="1" eb="2">
      <t>ショウ</t>
    </rPh>
    <rPh sb="5" eb="7">
      <t>タンカ</t>
    </rPh>
    <phoneticPr fontId="49"/>
  </si>
  <si>
    <t>適用一日平均</t>
    <rPh sb="0" eb="2">
      <t>テキヨウ</t>
    </rPh>
    <rPh sb="2" eb="4">
      <t>イチニチ</t>
    </rPh>
    <rPh sb="4" eb="6">
      <t>ヘイキン</t>
    </rPh>
    <phoneticPr fontId="49"/>
  </si>
  <si>
    <t>再編前の稼働病床数</t>
    <rPh sb="0" eb="2">
      <t>サイヘン</t>
    </rPh>
    <rPh sb="2" eb="3">
      <t>マエ</t>
    </rPh>
    <rPh sb="4" eb="6">
      <t>カドウ</t>
    </rPh>
    <rPh sb="6" eb="9">
      <t>ビョウショウスウ</t>
    </rPh>
    <phoneticPr fontId="49"/>
  </si>
  <si>
    <t>再編前の許可病床数</t>
    <rPh sb="0" eb="2">
      <t>サイヘン</t>
    </rPh>
    <rPh sb="4" eb="6">
      <t>キョカ</t>
    </rPh>
    <rPh sb="6" eb="9">
      <t>ビョウショウスウ</t>
    </rPh>
    <phoneticPr fontId="49"/>
  </si>
  <si>
    <t>再編後の対象３区分許可病床数</t>
    <rPh sb="0" eb="2">
      <t>サイヘン</t>
    </rPh>
    <rPh sb="4" eb="6">
      <t>タイショウ</t>
    </rPh>
    <rPh sb="7" eb="9">
      <t>クブン</t>
    </rPh>
    <rPh sb="9" eb="11">
      <t>キョカ</t>
    </rPh>
    <rPh sb="11" eb="14">
      <t>ビョウショウスウ</t>
    </rPh>
    <phoneticPr fontId="49"/>
  </si>
  <si>
    <t>融通除く減少分</t>
    <rPh sb="0" eb="2">
      <t>ユウズウ</t>
    </rPh>
    <rPh sb="2" eb="3">
      <t>ノゾ</t>
    </rPh>
    <rPh sb="4" eb="6">
      <t>ゲンショウ</t>
    </rPh>
    <rPh sb="6" eb="7">
      <t>ブン</t>
    </rPh>
    <phoneticPr fontId="49"/>
  </si>
  <si>
    <t>対象3区分の稼働10%≦
許可病床の減少分（融通除く）</t>
    <rPh sb="0" eb="2">
      <t>タイショウ</t>
    </rPh>
    <rPh sb="3" eb="5">
      <t>クブン</t>
    </rPh>
    <rPh sb="6" eb="8">
      <t>カドウ</t>
    </rPh>
    <rPh sb="13" eb="15">
      <t>キョカ</t>
    </rPh>
    <rPh sb="15" eb="17">
      <t>ビョウショウ</t>
    </rPh>
    <rPh sb="18" eb="20">
      <t>ゲンショウ</t>
    </rPh>
    <rPh sb="20" eb="21">
      <t>ブン</t>
    </rPh>
    <rPh sb="22" eb="24">
      <t>ユウズウ</t>
    </rPh>
    <rPh sb="24" eb="25">
      <t>ノゾ</t>
    </rPh>
    <phoneticPr fontId="49"/>
  </si>
  <si>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補正後の年間在棟患者延べ数＝年間在棟患者延べ数（（48）欄に記載された数値）÷報告可能な対象期間（月単位）×12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49"/>
  </si>
  <si>
    <t>再編前の対象３区分の稼働病床数から一日平均実働病床数までの減少分に係る支給額</t>
    <rPh sb="0" eb="2">
      <t>サイヘン</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33" eb="34">
      <t>カカ</t>
    </rPh>
    <rPh sb="35" eb="37">
      <t>シキュウ</t>
    </rPh>
    <rPh sb="37" eb="38">
      <t>ガク</t>
    </rPh>
    <phoneticPr fontId="49"/>
  </si>
  <si>
    <t>機能別</t>
    <rPh sb="0" eb="3">
      <t>キノウベツ</t>
    </rPh>
    <phoneticPr fontId="49"/>
  </si>
  <si>
    <t>一日平均実働病床数から再編後の対象３区分の許可病床数までの減少分に係る支給額</t>
    <rPh sb="0" eb="2">
      <t>イチニチ</t>
    </rPh>
    <rPh sb="2" eb="4">
      <t>ヘイキン</t>
    </rPh>
    <rPh sb="4" eb="6">
      <t>ジツドウ</t>
    </rPh>
    <rPh sb="6" eb="9">
      <t>ビョウショウスウ</t>
    </rPh>
    <rPh sb="11" eb="13">
      <t>サイヘン</t>
    </rPh>
    <rPh sb="15" eb="17">
      <t>タイショウ</t>
    </rPh>
    <rPh sb="18" eb="20">
      <t>クブン</t>
    </rPh>
    <rPh sb="21" eb="23">
      <t>キョカ</t>
    </rPh>
    <rPh sb="23" eb="26">
      <t>ビョウショウスウ</t>
    </rPh>
    <rPh sb="33" eb="34">
      <t>カカ</t>
    </rPh>
    <rPh sb="35" eb="37">
      <t>シキュウ</t>
    </rPh>
    <rPh sb="37" eb="38">
      <t>ガク</t>
    </rPh>
    <phoneticPr fontId="49"/>
  </si>
  <si>
    <t>再編後の許可病床数
（＝再編後の稼働病床数）</t>
    <rPh sb="0" eb="2">
      <t>サイヘン</t>
    </rPh>
    <rPh sb="2" eb="3">
      <t>ゴ</t>
    </rPh>
    <rPh sb="4" eb="6">
      <t>キョカ</t>
    </rPh>
    <rPh sb="6" eb="9">
      <t>ビョウショウスウ</t>
    </rPh>
    <rPh sb="12" eb="14">
      <t>サイヘン</t>
    </rPh>
    <rPh sb="16" eb="18">
      <t>カドウ</t>
    </rPh>
    <phoneticPr fontId="49"/>
  </si>
  <si>
    <t>※７　７の①と７の②の値が同じ場合は８の②の入力は不要。</t>
    <rPh sb="11" eb="12">
      <t>アタイ</t>
    </rPh>
    <rPh sb="13" eb="14">
      <t>オナ</t>
    </rPh>
    <rPh sb="15" eb="17">
      <t>バアイ</t>
    </rPh>
    <rPh sb="22" eb="24">
      <t>ニュウリョク</t>
    </rPh>
    <rPh sb="25" eb="27">
      <t>フヨウ</t>
    </rPh>
    <phoneticPr fontId="49"/>
  </si>
  <si>
    <t>I13,I14</t>
  </si>
  <si>
    <t>支給済病床数</t>
    <rPh sb="0" eb="2">
      <t>シキュウ</t>
    </rPh>
    <rPh sb="2" eb="3">
      <t>スミ</t>
    </rPh>
    <rPh sb="3" eb="6">
      <t>ビョウショウスウ</t>
    </rPh>
    <phoneticPr fontId="49"/>
  </si>
  <si>
    <t>過去に
令和2年度病床機能再編支援補助金
及び本事業で支給済の病床数</t>
    <rPh sb="0" eb="2">
      <t>カコ</t>
    </rPh>
    <rPh sb="4" eb="6">
      <t>レイワ</t>
    </rPh>
    <rPh sb="7" eb="9">
      <t>ネンド</t>
    </rPh>
    <rPh sb="9" eb="11">
      <t>ビョウショウ</t>
    </rPh>
    <rPh sb="11" eb="13">
      <t>キノウ</t>
    </rPh>
    <rPh sb="13" eb="15">
      <t>サイヘン</t>
    </rPh>
    <rPh sb="15" eb="17">
      <t>シエン</t>
    </rPh>
    <rPh sb="17" eb="20">
      <t>ホジョキン</t>
    </rPh>
    <rPh sb="21" eb="22">
      <t>オヨ</t>
    </rPh>
    <rPh sb="23" eb="24">
      <t>ホン</t>
    </rPh>
    <rPh sb="24" eb="26">
      <t>ジギョウ</t>
    </rPh>
    <rPh sb="27" eb="29">
      <t>シキュウ</t>
    </rPh>
    <rPh sb="29" eb="30">
      <t>スミ</t>
    </rPh>
    <rPh sb="31" eb="34">
      <t>ビョウショウスウ</t>
    </rPh>
    <phoneticPr fontId="49"/>
  </si>
  <si>
    <t>4.うち転換数</t>
    <rPh sb="4" eb="6">
      <t>テンカン</t>
    </rPh>
    <rPh sb="6" eb="7">
      <t>スウ</t>
    </rPh>
    <phoneticPr fontId="49"/>
  </si>
  <si>
    <t>融通数（=最小値）</t>
    <rPh sb="2" eb="3">
      <t>スウ</t>
    </rPh>
    <rPh sb="5" eb="8">
      <t>サイショウチ</t>
    </rPh>
    <phoneticPr fontId="49"/>
  </si>
  <si>
    <t>３のうち同一開設者の・・・の値チェック</t>
    <rPh sb="4" eb="6">
      <t>ドウイツ</t>
    </rPh>
    <rPh sb="6" eb="9">
      <t>カイセツシャ</t>
    </rPh>
    <rPh sb="14" eb="15">
      <t>アタイ</t>
    </rPh>
    <phoneticPr fontId="49"/>
  </si>
  <si>
    <t>病床融通数値ﾁｪｯｸ</t>
    <rPh sb="0" eb="2">
      <t>ビョウショウ</t>
    </rPh>
    <rPh sb="2" eb="4">
      <t>ユウズウ</t>
    </rPh>
    <rPh sb="4" eb="5">
      <t>スウ</t>
    </rPh>
    <phoneticPr fontId="49"/>
  </si>
  <si>
    <t>前3区-後3区</t>
    <rPh sb="0" eb="1">
      <t>マエ</t>
    </rPh>
    <rPh sb="2" eb="3">
      <t>ク</t>
    </rPh>
    <rPh sb="4" eb="5">
      <t>アト</t>
    </rPh>
    <phoneticPr fontId="49"/>
  </si>
  <si>
    <t>融通3区</t>
    <rPh sb="0" eb="2">
      <t>ユウズウ</t>
    </rPh>
    <rPh sb="3" eb="4">
      <t>ク</t>
    </rPh>
    <phoneticPr fontId="49"/>
  </si>
  <si>
    <t>転換可能最大数</t>
    <rPh sb="0" eb="2">
      <t>テンカン</t>
    </rPh>
    <rPh sb="4" eb="6">
      <t>サイダイ</t>
    </rPh>
    <phoneticPr fontId="49"/>
  </si>
  <si>
    <t>他の医療機関との病床融通数
（※４）</t>
    <rPh sb="0" eb="1">
      <t>タ</t>
    </rPh>
    <rPh sb="2" eb="4">
      <t>イリョウ</t>
    </rPh>
    <rPh sb="4" eb="6">
      <t>キカン</t>
    </rPh>
    <rPh sb="8" eb="10">
      <t>ビョウショウ</t>
    </rPh>
    <rPh sb="10" eb="12">
      <t>ユウズウ</t>
    </rPh>
    <rPh sb="12" eb="13">
      <t>スウ</t>
    </rPh>
    <phoneticPr fontId="49"/>
  </si>
  <si>
    <t>うち同一開設者の医療機関との病床融通数</t>
    <rPh sb="2" eb="4">
      <t>ドウイツ</t>
    </rPh>
    <rPh sb="4" eb="6">
      <t>カイセツ</t>
    </rPh>
    <rPh sb="6" eb="7">
      <t>シャ</t>
    </rPh>
    <rPh sb="8" eb="10">
      <t>イリョウ</t>
    </rPh>
    <rPh sb="10" eb="12">
      <t>キカン</t>
    </rPh>
    <rPh sb="14" eb="16">
      <t>ビョウショウ</t>
    </rPh>
    <rPh sb="16" eb="18">
      <t>ユウズウ</t>
    </rPh>
    <rPh sb="18" eb="19">
      <t>スウ</t>
    </rPh>
    <phoneticPr fontId="49"/>
  </si>
  <si>
    <t>３区分の減少数</t>
  </si>
  <si>
    <t>対象３区分の許可病床数が病床融通分を除いて対象３区分の稼働病床の10%以上減少しているか</t>
    <rPh sb="0" eb="2">
      <t>タイショウ</t>
    </rPh>
    <rPh sb="3" eb="5">
      <t>クブン</t>
    </rPh>
    <rPh sb="6" eb="8">
      <t>キョカ</t>
    </rPh>
    <rPh sb="8" eb="11">
      <t>ビョウショウスウ</t>
    </rPh>
    <rPh sb="12" eb="14">
      <t>ビョウショウ</t>
    </rPh>
    <rPh sb="14" eb="16">
      <t>ユウズウ</t>
    </rPh>
    <rPh sb="16" eb="17">
      <t>ブン</t>
    </rPh>
    <rPh sb="18" eb="19">
      <t>ノゾ</t>
    </rPh>
    <rPh sb="21" eb="23">
      <t>タイショウ</t>
    </rPh>
    <rPh sb="24" eb="26">
      <t>クブン</t>
    </rPh>
    <rPh sb="27" eb="29">
      <t>カドウ</t>
    </rPh>
    <rPh sb="29" eb="31">
      <t>ビョウショウ</t>
    </rPh>
    <rPh sb="35" eb="37">
      <t>イジョウ</t>
    </rPh>
    <rPh sb="37" eb="39">
      <t>ゲンショウ</t>
    </rPh>
    <phoneticPr fontId="49"/>
  </si>
  <si>
    <t>←のうち融通数</t>
    <rPh sb="4" eb="6">
      <t>ユウズウ</t>
    </rPh>
    <phoneticPr fontId="49"/>
  </si>
  <si>
    <t>※４　病院統合や地域医療連携推進法人の病床融通制度等を活用し、
　　　他の医療機関から病床の融通を受けた場合はマイナス表記、病床を融通した場合はプラス表記とすること。
　　　</t>
  </si>
  <si>
    <r>
      <t>①　平成30年度病床機能報告</t>
    </r>
    <r>
      <rPr>
        <sz val="9"/>
        <color auto="1"/>
        <rFont val="メイリオ"/>
      </rPr>
      <t>（※６）</t>
    </r>
    <rPh sb="2" eb="4">
      <t>ヘイセイ</t>
    </rPh>
    <rPh sb="6" eb="8">
      <t>ネンド</t>
    </rPh>
    <rPh sb="8" eb="10">
      <t>ビョウショウ</t>
    </rPh>
    <rPh sb="10" eb="12">
      <t>キノウ</t>
    </rPh>
    <rPh sb="12" eb="14">
      <t>ホウコク</t>
    </rPh>
    <phoneticPr fontId="49"/>
  </si>
</sst>
</file>

<file path=xl/styles.xml><?xml version="1.0" encoding="utf-8"?>
<styleSheet xmlns="http://schemas.openxmlformats.org/spreadsheetml/2006/main" xmlns:r="http://schemas.openxmlformats.org/officeDocument/2006/relationships" xmlns:mc="http://schemas.openxmlformats.org/markup-compatibility/2006">
  <numFmts count="12">
    <numFmt numFmtId="176" formatCode="#,##0;\-#,##0;\-"/>
    <numFmt numFmtId="177" formatCode="#,##0;\-#,##0;&quot;-&quot;"/>
    <numFmt numFmtId="178" formatCode="0.00_)"/>
    <numFmt numFmtId="179" formatCode="&quot;¥&quot;#,##0.\-;&quot;¥&quot;\-#,##0.\-"/>
    <numFmt numFmtId="180" formatCode="&quot;¥&quot;#,##0.00;[Red]\-&quot;¥&quot;#,##0.00"/>
    <numFmt numFmtId="181" formatCode="&quot;¥&quot;#,##0;[Red]\-&quot;¥&quot;#,##0"/>
    <numFmt numFmtId="182" formatCode="&quot;¥&quot;#,##0_);[Red]\(&quot;¥&quot;#,##0\)"/>
    <numFmt numFmtId="183" formatCode="#,##0;&quot;▲ &quot;#,##0"/>
    <numFmt numFmtId="184" formatCode="\(#,##0\);&quot;(▲ &quot;#,##0\)"/>
    <numFmt numFmtId="185" formatCode="0.0%"/>
    <numFmt numFmtId="186" formatCode="#,##0.0_ "/>
    <numFmt numFmtId="187" formatCode="0%&quot;以&quot;&quot;上&quot;"/>
  </numFmts>
  <fonts count="60">
    <font>
      <sz val="11"/>
      <color theme="1"/>
      <name val="ＭＳ Ｐゴシック"/>
      <family val="3"/>
      <scheme val="minor"/>
    </font>
    <font>
      <sz val="10"/>
      <color auto="1"/>
      <name val="Helv"/>
      <family val="2"/>
    </font>
    <font>
      <sz val="11"/>
      <color indexed="8"/>
      <name val="ＭＳ Ｐゴシック"/>
      <family val="3"/>
    </font>
    <font>
      <sz val="10"/>
      <color indexed="8"/>
      <name val="ＭＳ Ｐゴシック"/>
      <family val="3"/>
    </font>
    <font>
      <sz val="11"/>
      <color indexed="9"/>
      <name val="ＭＳ Ｐゴシック"/>
      <family val="3"/>
    </font>
    <font>
      <sz val="10"/>
      <color indexed="9"/>
      <name val="ＭＳ Ｐゴシック"/>
      <family val="3"/>
    </font>
    <font>
      <sz val="10"/>
      <color indexed="8"/>
      <name val="Arial"/>
      <family val="2"/>
    </font>
    <font>
      <sz val="8"/>
      <color auto="1"/>
      <name val="Arial"/>
      <family val="2"/>
    </font>
    <font>
      <b/>
      <sz val="12"/>
      <color auto="1"/>
      <name val="Arial"/>
      <family val="2"/>
    </font>
    <font>
      <sz val="10"/>
      <color auto="1"/>
      <name val="ＭＳ ゴシック"/>
      <family val="3"/>
    </font>
    <font>
      <b/>
      <i/>
      <sz val="16"/>
      <color auto="1"/>
      <name val="Helv"/>
      <family val="2"/>
    </font>
    <font>
      <sz val="10"/>
      <color auto="1"/>
      <name val="Arial"/>
      <family val="2"/>
    </font>
    <font>
      <sz val="11"/>
      <color indexed="60"/>
      <name val="ＭＳ Ｐゴシック"/>
      <family val="3"/>
    </font>
    <font>
      <sz val="10"/>
      <color indexed="60"/>
      <name val="ＭＳ Ｐゴシック"/>
      <family val="3"/>
    </font>
    <font>
      <sz val="10"/>
      <color auto="1"/>
      <name val="ＭＳ Ｐゴシック"/>
      <family val="3"/>
    </font>
    <font>
      <b/>
      <sz val="18"/>
      <color indexed="56"/>
      <name val="ＭＳ Ｐゴシック"/>
      <family val="3"/>
    </font>
    <font>
      <b/>
      <sz val="11"/>
      <color indexed="9"/>
      <name val="ＭＳ Ｐゴシック"/>
      <family val="3"/>
    </font>
    <font>
      <b/>
      <sz val="10"/>
      <color indexed="9"/>
      <name val="ＭＳ Ｐゴシック"/>
      <family val="3"/>
    </font>
    <font>
      <u/>
      <sz val="8.8000000000000007"/>
      <color indexed="12"/>
      <name val="ＭＳ Ｐゴシック"/>
      <family val="3"/>
    </font>
    <font>
      <sz val="11"/>
      <color auto="1"/>
      <name val="ＭＳ Ｐゴシック"/>
      <family val="3"/>
    </font>
    <font>
      <sz val="9"/>
      <color auto="1"/>
      <name val="ＭＳ Ｐゴシック"/>
      <family val="3"/>
    </font>
    <font>
      <sz val="12"/>
      <color auto="1"/>
      <name val="ＭＳ ゴシック"/>
      <family val="3"/>
    </font>
    <font>
      <sz val="11"/>
      <color indexed="52"/>
      <name val="ＭＳ Ｐゴシック"/>
      <family val="3"/>
    </font>
    <font>
      <sz val="10"/>
      <color indexed="52"/>
      <name val="ＭＳ Ｐゴシック"/>
      <family val="3"/>
    </font>
    <font>
      <sz val="11"/>
      <color indexed="62"/>
      <name val="ＭＳ Ｐゴシック"/>
      <family val="3"/>
    </font>
    <font>
      <sz val="10"/>
      <color indexed="62"/>
      <name val="ＭＳ Ｐゴシック"/>
      <family val="3"/>
    </font>
    <font>
      <b/>
      <sz val="11"/>
      <color indexed="63"/>
      <name val="ＭＳ Ｐゴシック"/>
      <family val="3"/>
    </font>
    <font>
      <b/>
      <sz val="10"/>
      <color indexed="63"/>
      <name val="ＭＳ Ｐゴシック"/>
      <family val="3"/>
    </font>
    <font>
      <sz val="11"/>
      <color indexed="20"/>
      <name val="ＭＳ Ｐゴシック"/>
      <family val="3"/>
    </font>
    <font>
      <sz val="10"/>
      <color indexed="20"/>
      <name val="ＭＳ Ｐゴシック"/>
      <family val="3"/>
    </font>
    <font>
      <sz val="11"/>
      <color auto="1"/>
      <name val="ＭＳ 明朝"/>
      <family val="1"/>
    </font>
    <font>
      <sz val="11"/>
      <color theme="1"/>
      <name val="ＭＳ Ｐゴシック"/>
      <family val="3"/>
      <scheme val="minor"/>
    </font>
    <font>
      <sz val="10"/>
      <color auto="1"/>
      <name val="ＭＳ 明朝"/>
      <family val="1"/>
    </font>
    <font>
      <sz val="8"/>
      <color auto="1"/>
      <name val="ＭＳ 明朝"/>
      <family val="1"/>
    </font>
    <font>
      <sz val="11"/>
      <color auto="1"/>
      <name val="・団"/>
      <family val="1"/>
    </font>
    <font>
      <sz val="11"/>
      <color indexed="17"/>
      <name val="ＭＳ Ｐゴシック"/>
      <family val="3"/>
    </font>
    <font>
      <sz val="10"/>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b/>
      <sz val="10"/>
      <color indexed="52"/>
      <name val="ＭＳ Ｐゴシック"/>
      <family val="3"/>
    </font>
    <font>
      <i/>
      <sz val="11"/>
      <color indexed="23"/>
      <name val="ＭＳ Ｐゴシック"/>
      <family val="3"/>
    </font>
    <font>
      <i/>
      <sz val="10"/>
      <color indexed="23"/>
      <name val="ＭＳ Ｐゴシック"/>
      <family val="3"/>
    </font>
    <font>
      <sz val="11"/>
      <color indexed="10"/>
      <name val="ＭＳ Ｐゴシック"/>
      <family val="3"/>
    </font>
    <font>
      <sz val="10"/>
      <color indexed="10"/>
      <name val="ＭＳ Ｐゴシック"/>
      <family val="3"/>
    </font>
    <font>
      <b/>
      <sz val="11"/>
      <color indexed="8"/>
      <name val="ＭＳ Ｐゴシック"/>
      <family val="3"/>
    </font>
    <font>
      <b/>
      <sz val="10"/>
      <color indexed="8"/>
      <name val="ＭＳ Ｐゴシック"/>
      <family val="3"/>
    </font>
    <font>
      <sz val="11"/>
      <color auto="1"/>
      <name val="ＭＳ Ｐ明朝"/>
      <family val="1"/>
    </font>
    <font>
      <sz val="6"/>
      <color auto="1"/>
      <name val="ＭＳ Ｐゴシック"/>
      <family val="3"/>
    </font>
    <font>
      <sz val="11"/>
      <color auto="1"/>
      <name val="メイリオ"/>
      <family val="3"/>
    </font>
    <font>
      <sz val="14"/>
      <color auto="1"/>
      <name val="メイリオ"/>
      <family val="3"/>
    </font>
    <font>
      <sz val="10"/>
      <color auto="1"/>
      <name val="メイリオ"/>
      <family val="3"/>
    </font>
    <font>
      <sz val="9"/>
      <color auto="1"/>
      <name val="メイリオ"/>
      <family val="3"/>
    </font>
    <font>
      <sz val="9.5"/>
      <color auto="1"/>
      <name val="メイリオ"/>
      <family val="3"/>
    </font>
    <font>
      <sz val="11"/>
      <color theme="0"/>
      <name val="メイリオ"/>
      <family val="3"/>
    </font>
    <font>
      <sz val="7"/>
      <color auto="1"/>
      <name val="メイリオ"/>
      <family val="3"/>
    </font>
    <font>
      <sz val="10"/>
      <color theme="0"/>
      <name val="メイリオ"/>
      <family val="3"/>
    </font>
    <font>
      <sz val="8"/>
      <color auto="1"/>
      <name val="メイリオ"/>
      <family val="3"/>
    </font>
    <font>
      <b/>
      <sz val="10"/>
      <color theme="0"/>
      <name val="メイリオ"/>
      <family val="3"/>
    </font>
  </fonts>
  <fills count="52">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3"/>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55"/>
        <bgColor indexed="23"/>
      </patternFill>
    </fill>
    <fill>
      <patternFill patternType="solid">
        <fgColor indexed="55"/>
      </patternFill>
    </fill>
    <fill>
      <patternFill patternType="solid">
        <fgColor indexed="26"/>
        <bgColor indexed="9"/>
      </patternFill>
    </fill>
    <fill>
      <patternFill patternType="solid">
        <fgColor indexed="26"/>
      </patternFill>
    </fill>
    <fill>
      <patternFill patternType="solid">
        <fgColor indexed="22"/>
        <bgColor indexed="31"/>
      </patternFill>
    </fill>
    <fill>
      <patternFill patternType="solid">
        <fgColor indexed="22"/>
      </patternFill>
    </fill>
    <fill>
      <patternFill patternType="solid">
        <fgColor theme="8" tint="0.8"/>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s>
  <borders count="135">
    <border>
      <left/>
      <right/>
      <top/>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8"/>
      </top>
      <bottom style="thin">
        <color indexed="8"/>
      </bottom>
      <diagonal/>
    </border>
    <border>
      <left/>
      <right/>
      <top style="thin">
        <color auto="1"/>
      </top>
      <bottom style="thin">
        <color auto="1"/>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hair">
        <color indexed="8"/>
      </bottom>
      <diagonal/>
    </border>
    <border>
      <left/>
      <right/>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auto="1"/>
      </right>
      <top style="thin">
        <color indexed="64"/>
      </top>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medium">
        <color indexed="64"/>
      </bottom>
      <diagonal/>
    </border>
    <border>
      <left/>
      <right/>
      <top style="thin">
        <color indexed="64"/>
      </top>
      <bottom style="hair">
        <color indexed="64"/>
      </bottom>
      <diagonal/>
    </border>
    <border>
      <left/>
      <right/>
      <top style="hair">
        <color indexed="64"/>
      </top>
      <bottom/>
      <diagonal/>
    </border>
    <border>
      <left/>
      <right/>
      <top style="double">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diagonal/>
    </border>
    <border>
      <left/>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top style="medium">
        <color indexed="64"/>
      </top>
      <bottom/>
      <diagonal/>
    </border>
    <border>
      <left style="medium">
        <color auto="1"/>
      </left>
      <right/>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style="medium">
        <color indexed="64"/>
      </left>
      <right/>
      <top style="thin">
        <color indexed="64"/>
      </top>
      <bottom style="hair">
        <color indexed="64"/>
      </bottom>
      <diagonal/>
    </border>
    <border>
      <left style="medium">
        <color indexed="64"/>
      </left>
      <right/>
      <top/>
      <bottom style="medium">
        <color indexed="64"/>
      </bottom>
      <diagonal/>
    </border>
    <border>
      <left/>
      <right style="medium">
        <color auto="1"/>
      </right>
      <top style="medium">
        <color auto="1"/>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medium">
        <color auto="1"/>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medium">
        <color auto="1"/>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medium">
        <color auto="1"/>
      </bottom>
      <diagonal/>
    </border>
    <border>
      <left style="thin">
        <color indexed="64"/>
      </left>
      <right/>
      <top style="medium">
        <color indexed="64"/>
      </top>
      <bottom style="thin">
        <color indexed="64"/>
      </bottom>
      <diagonal/>
    </border>
    <border>
      <left style="thin">
        <color indexed="64"/>
      </left>
      <right/>
      <top style="thin">
        <color indexed="64"/>
      </top>
      <bottom style="medium">
        <color auto="1"/>
      </bottom>
      <diagonal/>
    </border>
    <border>
      <left/>
      <right/>
      <top style="medium">
        <color auto="1"/>
      </top>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auto="1"/>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hair">
        <color indexed="64"/>
      </left>
      <right/>
      <top style="hair">
        <color indexed="64"/>
      </top>
      <bottom style="thin">
        <color indexed="64"/>
      </bottom>
      <diagonal/>
    </border>
    <border>
      <left/>
      <right style="medium">
        <color indexed="64"/>
      </right>
      <top style="medium">
        <color indexed="64"/>
      </top>
      <bottom/>
      <diagonal/>
    </border>
    <border diagonalUp="1">
      <left style="medium">
        <color indexed="64"/>
      </left>
      <right style="thin">
        <color indexed="64"/>
      </right>
      <top style="thin">
        <color indexed="64"/>
      </top>
      <bottom style="hair">
        <color indexed="64"/>
      </bottom>
      <diagonal style="thin">
        <color indexed="64"/>
      </diagonal>
    </border>
    <border diagonalUp="1">
      <left/>
      <right style="thin">
        <color indexed="64"/>
      </right>
      <top style="hair">
        <color indexed="64"/>
      </top>
      <bottom style="thin">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hair">
        <color auto="1"/>
      </left>
      <right style="hair">
        <color auto="1"/>
      </right>
      <top style="hair">
        <color auto="1"/>
      </top>
      <bottom/>
      <diagonal/>
    </border>
    <border>
      <left style="hair">
        <color indexed="64"/>
      </left>
      <right style="hair">
        <color indexed="64"/>
      </right>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hair">
        <color indexed="64"/>
      </left>
      <right style="medium">
        <color indexed="64"/>
      </right>
      <top style="thin">
        <color indexed="64"/>
      </top>
      <bottom style="medium">
        <color indexed="64"/>
      </bottom>
      <diagonal/>
    </border>
  </borders>
  <cellStyleXfs count="351">
    <xf numFmtId="0" fontId="0" fillId="0" borderId="0">
      <alignment vertical="center"/>
    </xf>
    <xf numFmtId="0" fontId="1" fillId="0" borderId="0"/>
    <xf numFmtId="0" fontId="2" fillId="2" borderId="0" applyNumberFormat="0" applyBorder="0" applyProtection="0">
      <alignment vertical="center"/>
    </xf>
    <xf numFmtId="0" fontId="2" fillId="3" borderId="0" applyNumberFormat="0" applyBorder="0" applyAlignment="0" applyProtection="0">
      <alignment vertical="center"/>
    </xf>
    <xf numFmtId="0" fontId="3" fillId="3" borderId="0" applyNumberFormat="0" applyBorder="0" applyAlignment="0" applyProtection="0">
      <alignment vertical="center"/>
    </xf>
    <xf numFmtId="0" fontId="2" fillId="4" borderId="0" applyNumberFormat="0" applyBorder="0" applyProtection="0">
      <alignment vertical="center"/>
    </xf>
    <xf numFmtId="0" fontId="2" fillId="5" borderId="0" applyNumberFormat="0" applyBorder="0" applyAlignment="0" applyProtection="0">
      <alignment vertical="center"/>
    </xf>
    <xf numFmtId="0" fontId="3" fillId="5" borderId="0" applyNumberFormat="0" applyBorder="0" applyAlignment="0" applyProtection="0">
      <alignment vertical="center"/>
    </xf>
    <xf numFmtId="0" fontId="2" fillId="6" borderId="0" applyNumberFormat="0" applyBorder="0" applyProtection="0">
      <alignment vertical="center"/>
    </xf>
    <xf numFmtId="0" fontId="2" fillId="7" borderId="0" applyNumberFormat="0" applyBorder="0" applyAlignment="0" applyProtection="0">
      <alignment vertical="center"/>
    </xf>
    <xf numFmtId="0" fontId="3" fillId="7" borderId="0" applyNumberFormat="0" applyBorder="0" applyAlignment="0" applyProtection="0">
      <alignment vertical="center"/>
    </xf>
    <xf numFmtId="0" fontId="2" fillId="8" borderId="0" applyNumberFormat="0" applyBorder="0" applyProtection="0">
      <alignment vertical="center"/>
    </xf>
    <xf numFmtId="0" fontId="2" fillId="9" borderId="0" applyNumberFormat="0" applyBorder="0" applyAlignment="0" applyProtection="0">
      <alignment vertical="center"/>
    </xf>
    <xf numFmtId="0" fontId="3" fillId="9" borderId="0" applyNumberFormat="0" applyBorder="0" applyAlignment="0" applyProtection="0">
      <alignment vertical="center"/>
    </xf>
    <xf numFmtId="0" fontId="2" fillId="10" borderId="0" applyNumberFormat="0" applyBorder="0" applyProtection="0">
      <alignment vertical="center"/>
    </xf>
    <xf numFmtId="0" fontId="3" fillId="11" borderId="0" applyNumberFormat="0" applyBorder="0" applyAlignment="0" applyProtection="0">
      <alignment vertical="center"/>
    </xf>
    <xf numFmtId="0" fontId="2" fillId="12" borderId="0" applyNumberFormat="0" applyBorder="0" applyProtection="0">
      <alignment vertical="center"/>
    </xf>
    <xf numFmtId="0" fontId="2" fillId="13" borderId="0" applyNumberFormat="0" applyBorder="0" applyAlignment="0" applyProtection="0">
      <alignment vertical="center"/>
    </xf>
    <xf numFmtId="0" fontId="3" fillId="13" borderId="0" applyNumberFormat="0" applyBorder="0" applyAlignment="0" applyProtection="0">
      <alignment vertical="center"/>
    </xf>
    <xf numFmtId="0" fontId="2" fillId="14" borderId="0" applyNumberFormat="0" applyBorder="0" applyProtection="0">
      <alignment vertical="center"/>
    </xf>
    <xf numFmtId="0" fontId="2" fillId="15" borderId="0" applyNumberFormat="0" applyBorder="0" applyAlignment="0" applyProtection="0">
      <alignment vertical="center"/>
    </xf>
    <xf numFmtId="0" fontId="3" fillId="15" borderId="0" applyNumberFormat="0" applyBorder="0" applyAlignment="0" applyProtection="0">
      <alignment vertical="center"/>
    </xf>
    <xf numFmtId="0" fontId="2" fillId="16" borderId="0" applyNumberFormat="0" applyBorder="0" applyProtection="0">
      <alignment vertical="center"/>
    </xf>
    <xf numFmtId="0" fontId="3" fillId="17" borderId="0" applyNumberFormat="0" applyBorder="0" applyAlignment="0" applyProtection="0">
      <alignment vertical="center"/>
    </xf>
    <xf numFmtId="0" fontId="2" fillId="18" borderId="0" applyNumberFormat="0" applyBorder="0" applyProtection="0">
      <alignment vertical="center"/>
    </xf>
    <xf numFmtId="0" fontId="2" fillId="19" borderId="0" applyNumberFormat="0" applyBorder="0" applyAlignment="0" applyProtection="0">
      <alignment vertical="center"/>
    </xf>
    <xf numFmtId="0" fontId="3" fillId="19" borderId="0" applyNumberFormat="0" applyBorder="0" applyAlignment="0" applyProtection="0">
      <alignment vertical="center"/>
    </xf>
    <xf numFmtId="0" fontId="2" fillId="8" borderId="0" applyNumberFormat="0" applyBorder="0" applyProtection="0">
      <alignment vertical="center"/>
    </xf>
    <xf numFmtId="0" fontId="2" fillId="9" borderId="0" applyNumberFormat="0" applyBorder="0" applyAlignment="0" applyProtection="0">
      <alignment vertical="center"/>
    </xf>
    <xf numFmtId="0" fontId="3" fillId="9" borderId="0" applyNumberFormat="0" applyBorder="0" applyAlignment="0" applyProtection="0">
      <alignment vertical="center"/>
    </xf>
    <xf numFmtId="0" fontId="2" fillId="14" borderId="0" applyNumberFormat="0" applyBorder="0" applyProtection="0">
      <alignment vertical="center"/>
    </xf>
    <xf numFmtId="0" fontId="3" fillId="15" borderId="0" applyNumberFormat="0" applyBorder="0" applyAlignment="0" applyProtection="0">
      <alignment vertical="center"/>
    </xf>
    <xf numFmtId="0" fontId="2" fillId="20" borderId="0" applyNumberFormat="0" applyBorder="0" applyProtection="0">
      <alignment vertical="center"/>
    </xf>
    <xf numFmtId="0" fontId="2" fillId="21" borderId="0" applyNumberFormat="0" applyBorder="0" applyAlignment="0" applyProtection="0">
      <alignment vertical="center"/>
    </xf>
    <xf numFmtId="0" fontId="3" fillId="21" borderId="0" applyNumberFormat="0" applyBorder="0" applyAlignment="0" applyProtection="0">
      <alignment vertical="center"/>
    </xf>
    <xf numFmtId="0" fontId="4" fillId="22" borderId="0" applyNumberFormat="0" applyBorder="0" applyProtection="0">
      <alignment vertical="center"/>
    </xf>
    <xf numFmtId="0" fontId="4" fillId="23" borderId="0" applyNumberFormat="0" applyBorder="0" applyAlignment="0" applyProtection="0">
      <alignment vertical="center"/>
    </xf>
    <xf numFmtId="0" fontId="5" fillId="23" borderId="0" applyNumberFormat="0" applyBorder="0" applyAlignment="0" applyProtection="0">
      <alignment vertical="center"/>
    </xf>
    <xf numFmtId="0" fontId="4" fillId="16" borderId="0" applyNumberFormat="0" applyBorder="0" applyProtection="0">
      <alignment vertical="center"/>
    </xf>
    <xf numFmtId="0" fontId="5" fillId="17" borderId="0" applyNumberFormat="0" applyBorder="0" applyAlignment="0" applyProtection="0">
      <alignment vertical="center"/>
    </xf>
    <xf numFmtId="0" fontId="4" fillId="18" borderId="0" applyNumberFormat="0" applyBorder="0" applyProtection="0">
      <alignment vertical="center"/>
    </xf>
    <xf numFmtId="0" fontId="4" fillId="19" borderId="0" applyNumberFormat="0" applyBorder="0" applyAlignment="0" applyProtection="0">
      <alignment vertical="center"/>
    </xf>
    <xf numFmtId="0" fontId="5" fillId="19" borderId="0" applyNumberFormat="0" applyBorder="0" applyAlignment="0" applyProtection="0">
      <alignment vertical="center"/>
    </xf>
    <xf numFmtId="0" fontId="4" fillId="24" borderId="0" applyNumberFormat="0" applyBorder="0" applyProtection="0">
      <alignment vertical="center"/>
    </xf>
    <xf numFmtId="0" fontId="4" fillId="25" borderId="0" applyNumberFormat="0" applyBorder="0" applyAlignment="0" applyProtection="0">
      <alignment vertical="center"/>
    </xf>
    <xf numFmtId="0" fontId="5" fillId="25" borderId="0" applyNumberFormat="0" applyBorder="0" applyAlignment="0" applyProtection="0">
      <alignment vertical="center"/>
    </xf>
    <xf numFmtId="0" fontId="4" fillId="26" borderId="0" applyNumberFormat="0" applyBorder="0" applyProtection="0">
      <alignment vertical="center"/>
    </xf>
    <xf numFmtId="0" fontId="5" fillId="27" borderId="0" applyNumberFormat="0" applyBorder="0" applyAlignment="0" applyProtection="0">
      <alignment vertical="center"/>
    </xf>
    <xf numFmtId="0" fontId="4" fillId="28" borderId="0" applyNumberFormat="0" applyBorder="0" applyProtection="0">
      <alignment vertical="center"/>
    </xf>
    <xf numFmtId="0" fontId="4" fillId="29" borderId="0" applyNumberFormat="0" applyBorder="0" applyAlignment="0" applyProtection="0">
      <alignment vertical="center"/>
    </xf>
    <xf numFmtId="0" fontId="5" fillId="29" borderId="0" applyNumberFormat="0" applyBorder="0" applyAlignment="0" applyProtection="0">
      <alignment vertical="center"/>
    </xf>
    <xf numFmtId="176" fontId="6" fillId="0" borderId="0" applyFill="0" applyBorder="0">
      <alignment vertical="center"/>
    </xf>
    <xf numFmtId="176" fontId="6" fillId="0" borderId="0" applyFill="0" applyBorder="0">
      <alignment vertical="center"/>
    </xf>
    <xf numFmtId="177" fontId="6" fillId="0" borderId="0" applyFill="0" applyBorder="0" applyAlignment="0">
      <alignment vertical="center"/>
    </xf>
    <xf numFmtId="0" fontId="2" fillId="0" borderId="0">
      <alignment vertical="center"/>
    </xf>
    <xf numFmtId="38" fontId="7" fillId="30" borderId="0" applyNumberFormat="0" applyBorder="0" applyAlignment="0" applyProtection="0">
      <alignment vertical="center"/>
    </xf>
    <xf numFmtId="0" fontId="8" fillId="0" borderId="1" applyNumberFormat="0" applyProtection="0">
      <alignment vertical="center"/>
    </xf>
    <xf numFmtId="0" fontId="8" fillId="0" borderId="1" applyNumberFormat="0" applyProtection="0">
      <alignment vertical="center"/>
    </xf>
    <xf numFmtId="0" fontId="8" fillId="0" borderId="2" applyNumberFormat="0" applyAlignment="0" applyProtection="0">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4">
      <alignment horizontal="left" vertical="center"/>
    </xf>
    <xf numFmtId="0" fontId="8" fillId="0" borderId="5">
      <alignment horizontal="left" vertical="center"/>
    </xf>
    <xf numFmtId="0" fontId="8" fillId="0" borderId="4">
      <alignment horizontal="left" vertical="center"/>
    </xf>
    <xf numFmtId="0" fontId="8" fillId="0" borderId="4">
      <alignment horizontal="left" vertical="center"/>
    </xf>
    <xf numFmtId="0" fontId="8" fillId="0" borderId="4">
      <alignment horizontal="left" vertical="center"/>
    </xf>
    <xf numFmtId="0" fontId="8" fillId="0" borderId="4">
      <alignment horizontal="left" vertical="center"/>
    </xf>
    <xf numFmtId="0" fontId="8" fillId="0" borderId="4">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9" fillId="0" borderId="0" applyBorder="0"/>
    <xf numFmtId="10" fontId="7" fillId="31" borderId="6" applyNumberFormat="0" applyBorder="0" applyAlignment="0" applyProtection="0">
      <alignment vertical="center"/>
    </xf>
    <xf numFmtId="0" fontId="9" fillId="0" borderId="0"/>
    <xf numFmtId="178" fontId="10" fillId="0" borderId="0"/>
    <xf numFmtId="0" fontId="11" fillId="0" borderId="0"/>
    <xf numFmtId="10" fontId="11" fillId="0" borderId="0" applyFont="0" applyFill="0" applyBorder="0" applyAlignment="0" applyProtection="0">
      <alignment vertical="center"/>
    </xf>
    <xf numFmtId="0" fontId="12" fillId="32" borderId="0" applyNumberFormat="0" applyBorder="0" applyProtection="0">
      <alignment vertical="center"/>
    </xf>
    <xf numFmtId="0" fontId="13" fillId="33" borderId="0" applyNumberFormat="0" applyBorder="0" applyAlignment="0" applyProtection="0">
      <alignment vertical="center"/>
    </xf>
    <xf numFmtId="0" fontId="4" fillId="34" borderId="0" applyNumberFormat="0" applyBorder="0" applyProtection="0">
      <alignment vertical="center"/>
    </xf>
    <xf numFmtId="0" fontId="4" fillId="35" borderId="0" applyNumberFormat="0" applyBorder="0" applyAlignment="0" applyProtection="0">
      <alignment vertical="center"/>
    </xf>
    <xf numFmtId="0" fontId="5" fillId="35" borderId="0" applyNumberFormat="0" applyBorder="0" applyAlignment="0" applyProtection="0">
      <alignment vertical="center"/>
    </xf>
    <xf numFmtId="0" fontId="4" fillId="36" borderId="0" applyNumberFormat="0" applyBorder="0" applyProtection="0">
      <alignment vertical="center"/>
    </xf>
    <xf numFmtId="0" fontId="5" fillId="37" borderId="0" applyNumberFormat="0" applyBorder="0" applyAlignment="0" applyProtection="0">
      <alignment vertical="center"/>
    </xf>
    <xf numFmtId="0" fontId="4" fillId="38" borderId="0" applyNumberFormat="0" applyBorder="0" applyProtection="0">
      <alignment vertical="center"/>
    </xf>
    <xf numFmtId="0" fontId="5" fillId="39" borderId="0" applyNumberFormat="0" applyBorder="0" applyAlignment="0" applyProtection="0">
      <alignment vertical="center"/>
    </xf>
    <xf numFmtId="0" fontId="4" fillId="24" borderId="0" applyNumberFormat="0" applyBorder="0" applyProtection="0">
      <alignment vertical="center"/>
    </xf>
    <xf numFmtId="0" fontId="4" fillId="25" borderId="0" applyNumberFormat="0" applyBorder="0" applyAlignment="0" applyProtection="0">
      <alignment vertical="center"/>
    </xf>
    <xf numFmtId="0" fontId="5" fillId="25" borderId="0" applyNumberFormat="0" applyBorder="0" applyAlignment="0" applyProtection="0">
      <alignment vertical="center"/>
    </xf>
    <xf numFmtId="0" fontId="4" fillId="26" borderId="0" applyNumberFormat="0" applyBorder="0" applyProtection="0">
      <alignment vertical="center"/>
    </xf>
    <xf numFmtId="0" fontId="5" fillId="27" borderId="0" applyNumberFormat="0" applyBorder="0" applyAlignment="0" applyProtection="0">
      <alignment vertical="center"/>
    </xf>
    <xf numFmtId="0" fontId="4" fillId="40" borderId="0" applyNumberFormat="0" applyBorder="0" applyProtection="0">
      <alignment vertical="center"/>
    </xf>
    <xf numFmtId="0" fontId="5" fillId="41" borderId="0" applyNumberFormat="0" applyBorder="0" applyAlignment="0" applyProtection="0">
      <alignment vertical="center"/>
    </xf>
    <xf numFmtId="0" fontId="14" fillId="0" borderId="7">
      <alignment horizontal="center" vertical="center"/>
      <protection locked="0"/>
    </xf>
    <xf numFmtId="0" fontId="15" fillId="0" borderId="0" applyNumberFormat="0" applyFill="0" applyBorder="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42" borderId="8" applyNumberFormat="0" applyProtection="0">
      <alignment vertical="center"/>
    </xf>
    <xf numFmtId="0" fontId="17" fillId="43" borderId="8" applyNumberFormat="0" applyAlignment="0" applyProtection="0">
      <alignment vertical="center"/>
    </xf>
    <xf numFmtId="0" fontId="18" fillId="0" borderId="0" applyNumberFormat="0" applyFill="0" applyBorder="0" applyAlignment="0" applyProtection="0">
      <alignment vertical="top"/>
      <protection locked="0"/>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19" fillId="0" borderId="0" applyFont="0" applyFill="0" applyBorder="0" applyAlignmen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19" fillId="45" borderId="9" applyNumberFormat="0" applyFont="0" applyAlignment="0" applyProtection="0">
      <alignment vertical="center"/>
    </xf>
    <xf numFmtId="0" fontId="19" fillId="45" borderId="9" applyNumberFormat="0" applyFont="0" applyAlignment="0" applyProtection="0">
      <alignment vertical="center"/>
    </xf>
    <xf numFmtId="0" fontId="19" fillId="45" borderId="9" applyNumberFormat="0" applyFont="0" applyAlignment="0" applyProtection="0">
      <alignment vertical="center"/>
    </xf>
    <xf numFmtId="0" fontId="19"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2" fillId="0" borderId="10" applyNumberFormat="0" applyFill="0" applyProtection="0">
      <alignment vertical="center"/>
    </xf>
    <xf numFmtId="0" fontId="23" fillId="0" borderId="10" applyNumberFormat="0" applyFill="0" applyAlignmen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4" fillId="13" borderId="11" applyNumberFormat="0" applyAlignment="0" applyProtection="0">
      <alignment vertical="center"/>
    </xf>
    <xf numFmtId="0" fontId="24" fillId="13" borderId="11" applyNumberFormat="0" applyAlignment="0" applyProtection="0">
      <alignment vertical="center"/>
    </xf>
    <xf numFmtId="0" fontId="24" fillId="13" borderId="11" applyNumberFormat="0" applyAlignment="0" applyProtection="0">
      <alignment vertical="center"/>
    </xf>
    <xf numFmtId="0" fontId="24"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6" fillId="47" borderId="12" applyNumberFormat="0" applyAlignment="0" applyProtection="0">
      <alignment vertical="center"/>
    </xf>
    <xf numFmtId="0" fontId="26" fillId="47" borderId="12" applyNumberFormat="0" applyAlignment="0" applyProtection="0">
      <alignment vertical="center"/>
    </xf>
    <xf numFmtId="0" fontId="26" fillId="47" borderId="12" applyNumberFormat="0" applyAlignment="0" applyProtection="0">
      <alignment vertical="center"/>
    </xf>
    <xf numFmtId="0" fontId="26"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8" fillId="4" borderId="0" applyNumberFormat="0" applyBorder="0" applyProtection="0">
      <alignment vertical="center"/>
    </xf>
    <xf numFmtId="0" fontId="29" fillId="5" borderId="0" applyNumberFormat="0" applyBorder="0" applyAlignment="0" applyProtection="0">
      <alignment vertical="center"/>
    </xf>
    <xf numFmtId="0" fontId="19" fillId="0" borderId="0"/>
    <xf numFmtId="38" fontId="19" fillId="0" borderId="0" applyFont="0" applyFill="0" applyBorder="0" applyAlignment="0" applyProtection="0">
      <alignment vertical="center"/>
    </xf>
    <xf numFmtId="38" fontId="9" fillId="0" borderId="0" applyFont="0" applyFill="0" applyBorder="0" applyAlignment="0" applyProtection="0">
      <alignment vertical="center"/>
    </xf>
    <xf numFmtId="38" fontId="19" fillId="0" borderId="0" applyFont="0" applyFill="0" applyBorder="0" applyAlignment="0" applyProtection="0">
      <alignment vertical="center"/>
    </xf>
    <xf numFmtId="38" fontId="30" fillId="0" borderId="0" applyFont="0" applyFill="0" applyBorder="0" applyAlignment="0" applyProtection="0">
      <alignment vertical="center"/>
    </xf>
    <xf numFmtId="38" fontId="2" fillId="0" borderId="0" applyFont="0" applyFill="0" applyBorder="0" applyAlignment="0" applyProtection="0">
      <alignment vertical="center"/>
    </xf>
    <xf numFmtId="38" fontId="19"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9" fillId="0" borderId="0" applyFont="0" applyFill="0" applyBorder="0" applyAlignment="0" applyProtection="0">
      <alignment vertical="center"/>
    </xf>
    <xf numFmtId="38" fontId="31" fillId="0" borderId="0" applyFont="0" applyFill="0" applyBorder="0" applyAlignment="0" applyProtection="0">
      <alignment vertical="center"/>
    </xf>
    <xf numFmtId="38" fontId="31" fillId="0" borderId="0" applyFill="0" applyBorder="0" applyAlignment="0" applyProtection="0">
      <alignment vertical="center"/>
    </xf>
    <xf numFmtId="0" fontId="31" fillId="0" borderId="0">
      <alignment vertical="center"/>
    </xf>
    <xf numFmtId="0" fontId="19"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9" fillId="0" borderId="0"/>
    <xf numFmtId="0" fontId="31" fillId="0" borderId="0">
      <alignment vertical="center"/>
    </xf>
    <xf numFmtId="0" fontId="19"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 fillId="0" borderId="0">
      <alignment vertical="center"/>
    </xf>
    <xf numFmtId="0" fontId="31" fillId="0" borderId="0">
      <alignment vertical="center"/>
    </xf>
    <xf numFmtId="0" fontId="2" fillId="0" borderId="0">
      <alignment vertical="center"/>
    </xf>
    <xf numFmtId="0" fontId="19" fillId="0" borderId="0"/>
    <xf numFmtId="0" fontId="19" fillId="0" borderId="0">
      <alignment vertical="center"/>
    </xf>
    <xf numFmtId="0" fontId="19" fillId="0" borderId="0">
      <alignment vertical="center"/>
    </xf>
    <xf numFmtId="0" fontId="19"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0" fillId="0" borderId="0">
      <alignment vertical="center"/>
    </xf>
    <xf numFmtId="0" fontId="19" fillId="0" borderId="0"/>
    <xf numFmtId="0" fontId="31" fillId="0" borderId="0">
      <alignment vertical="center"/>
    </xf>
    <xf numFmtId="0" fontId="19" fillId="0" borderId="0"/>
    <xf numFmtId="0" fontId="19" fillId="0" borderId="0">
      <alignment vertical="center"/>
    </xf>
    <xf numFmtId="0" fontId="31" fillId="0" borderId="0">
      <alignment vertical="center"/>
    </xf>
    <xf numFmtId="0" fontId="19" fillId="0" borderId="0"/>
    <xf numFmtId="0" fontId="31" fillId="0" borderId="0">
      <alignment vertical="center"/>
    </xf>
    <xf numFmtId="0" fontId="19"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9" fillId="0" borderId="0">
      <alignment vertical="center"/>
    </xf>
    <xf numFmtId="0" fontId="31" fillId="0" borderId="0">
      <alignment vertical="center"/>
    </xf>
    <xf numFmtId="0" fontId="19" fillId="0" borderId="0"/>
    <xf numFmtId="0" fontId="14" fillId="0" borderId="0">
      <alignment vertical="center"/>
    </xf>
    <xf numFmtId="0" fontId="31" fillId="0" borderId="0">
      <alignment vertical="center"/>
    </xf>
    <xf numFmtId="0" fontId="31" fillId="0" borderId="0">
      <alignment vertical="center"/>
    </xf>
    <xf numFmtId="0" fontId="31" fillId="0" borderId="0">
      <alignment vertical="center"/>
    </xf>
    <xf numFmtId="0" fontId="14"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 fillId="0" borderId="0">
      <alignment vertical="center"/>
    </xf>
    <xf numFmtId="0" fontId="31" fillId="0" borderId="0">
      <alignment vertical="center"/>
    </xf>
    <xf numFmtId="0" fontId="32" fillId="0" borderId="0"/>
    <xf numFmtId="0" fontId="19" fillId="0" borderId="0">
      <alignment vertical="center"/>
    </xf>
    <xf numFmtId="0" fontId="19"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9" fillId="0" borderId="0"/>
    <xf numFmtId="0" fontId="31" fillId="0" borderId="0">
      <alignment vertical="center"/>
    </xf>
    <xf numFmtId="0" fontId="19" fillId="0" borderId="0">
      <alignment vertical="center"/>
    </xf>
    <xf numFmtId="0" fontId="19" fillId="0" borderId="0">
      <alignment vertical="center"/>
    </xf>
    <xf numFmtId="0" fontId="31" fillId="0" borderId="0">
      <alignment vertical="center"/>
    </xf>
    <xf numFmtId="0" fontId="31" fillId="0" borderId="0">
      <alignment vertical="center"/>
    </xf>
    <xf numFmtId="0" fontId="19" fillId="0" borderId="0">
      <alignment vertical="center"/>
    </xf>
    <xf numFmtId="0" fontId="31" fillId="0" borderId="0">
      <alignment vertical="center"/>
    </xf>
    <xf numFmtId="0" fontId="31" fillId="0" borderId="0">
      <alignment vertical="center"/>
    </xf>
    <xf numFmtId="0" fontId="19" fillId="0" borderId="13" applyNumberFormat="0" applyFill="0" applyProtection="0">
      <alignment vertical="center"/>
    </xf>
    <xf numFmtId="0" fontId="19" fillId="0" borderId="13" applyNumberFormat="0" applyFill="0" applyProtection="0">
      <alignment vertical="center"/>
    </xf>
    <xf numFmtId="179" fontId="33" fillId="0" borderId="14" applyNumberFormat="0" applyFont="0" applyFill="0" applyAlignment="0" applyProtection="0">
      <alignment horizontal="left"/>
    </xf>
    <xf numFmtId="180" fontId="34" fillId="0" borderId="0" applyFont="0" applyFill="0" applyBorder="0" applyAlignment="0" applyProtection="0">
      <alignment vertical="center"/>
    </xf>
    <xf numFmtId="181" fontId="34" fillId="0" borderId="0" applyFont="0" applyFill="0" applyBorder="0" applyAlignment="0" applyProtection="0">
      <alignment vertical="center"/>
    </xf>
    <xf numFmtId="0" fontId="35" fillId="6" borderId="0" applyNumberFormat="0" applyBorder="0" applyProtection="0">
      <alignment vertical="center"/>
    </xf>
    <xf numFmtId="0" fontId="36" fillId="7" borderId="0" applyNumberFormat="0" applyBorder="0" applyAlignment="0" applyProtection="0">
      <alignment vertical="center"/>
    </xf>
    <xf numFmtId="0" fontId="37" fillId="0" borderId="15" applyNumberFormat="0" applyFill="0" applyProtection="0">
      <alignment vertical="center"/>
    </xf>
    <xf numFmtId="0" fontId="37" fillId="0" borderId="15" applyNumberFormat="0" applyFill="0" applyAlignment="0" applyProtection="0">
      <alignment vertical="center"/>
    </xf>
    <xf numFmtId="0" fontId="37" fillId="0" borderId="15" applyNumberFormat="0" applyFill="0" applyAlignment="0" applyProtection="0">
      <alignment vertical="center"/>
    </xf>
    <xf numFmtId="0" fontId="38" fillId="0" borderId="16" applyNumberFormat="0" applyFill="0" applyProtection="0">
      <alignment vertical="center"/>
    </xf>
    <xf numFmtId="0" fontId="38" fillId="0" borderId="16" applyNumberFormat="0" applyFill="0" applyAlignment="0" applyProtection="0">
      <alignment vertical="center"/>
    </xf>
    <xf numFmtId="0" fontId="38" fillId="0" borderId="16" applyNumberFormat="0" applyFill="0" applyAlignment="0" applyProtection="0">
      <alignment vertical="center"/>
    </xf>
    <xf numFmtId="0" fontId="39" fillId="0" borderId="17" applyNumberFormat="0" applyFill="0" applyProtection="0">
      <alignment vertical="center"/>
    </xf>
    <xf numFmtId="0" fontId="39" fillId="0" borderId="17" applyNumberFormat="0" applyFill="0" applyProtection="0">
      <alignment vertical="center"/>
    </xf>
    <xf numFmtId="0" fontId="39" fillId="0" borderId="17" applyNumberFormat="0" applyFill="0" applyAlignment="0" applyProtection="0">
      <alignment vertical="center"/>
    </xf>
    <xf numFmtId="0" fontId="39" fillId="0" borderId="0" applyNumberFormat="0" applyFill="0" applyBorder="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0" fillId="47" borderId="11" applyNumberFormat="0" applyAlignment="0" applyProtection="0">
      <alignment vertical="center"/>
    </xf>
    <xf numFmtId="0" fontId="40" fillId="47" borderId="11" applyNumberFormat="0" applyAlignment="0" applyProtection="0">
      <alignment vertical="center"/>
    </xf>
    <xf numFmtId="0" fontId="40" fillId="47" borderId="11" applyNumberFormat="0" applyAlignment="0" applyProtection="0">
      <alignment vertical="center"/>
    </xf>
    <xf numFmtId="0" fontId="40"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2" fillId="0" borderId="0" applyNumberFormat="0" applyFill="0" applyBorder="0" applyProtection="0">
      <alignment vertical="center"/>
    </xf>
    <xf numFmtId="0" fontId="43" fillId="0" borderId="0" applyNumberFormat="0" applyFill="0" applyBorder="0" applyAlignment="0" applyProtection="0">
      <alignment vertical="center"/>
    </xf>
    <xf numFmtId="0" fontId="44" fillId="0" borderId="0" applyNumberFormat="0" applyFill="0" applyBorder="0" applyProtection="0">
      <alignment vertical="center"/>
    </xf>
    <xf numFmtId="0" fontId="45" fillId="0" borderId="0" applyNumberFormat="0" applyFill="0" applyBorder="0" applyAlignment="0" applyProtection="0">
      <alignment vertical="center"/>
    </xf>
    <xf numFmtId="182" fontId="19" fillId="0" borderId="0" applyFont="0" applyFill="0" applyBorder="0" applyAlignment="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8" fillId="0" borderId="0"/>
    <xf numFmtId="38" fontId="31" fillId="0" borderId="0" applyFont="0" applyFill="0" applyBorder="0" applyAlignment="0" applyProtection="0">
      <alignment vertical="center"/>
    </xf>
  </cellStyleXfs>
  <cellXfs count="267">
    <xf numFmtId="0" fontId="0" fillId="0" borderId="0" xfId="0">
      <alignment vertical="center"/>
    </xf>
    <xf numFmtId="0" fontId="50" fillId="0" borderId="0" xfId="0" applyFont="1" applyFill="1" applyProtection="1">
      <alignment vertical="center"/>
    </xf>
    <xf numFmtId="0" fontId="51" fillId="0" borderId="0" xfId="0" applyFont="1" applyFill="1" applyProtection="1">
      <alignment vertical="center"/>
    </xf>
    <xf numFmtId="0" fontId="50" fillId="48" borderId="6" xfId="0" applyFont="1" applyFill="1" applyBorder="1" applyAlignment="1" applyProtection="1">
      <alignment horizontal="center" vertical="center"/>
    </xf>
    <xf numFmtId="0" fontId="52" fillId="0" borderId="0" xfId="0" applyFont="1" applyFill="1" applyBorder="1" applyAlignment="1" applyProtection="1">
      <alignment horizontal="left" vertical="center" wrapText="1" shrinkToFit="1"/>
    </xf>
    <xf numFmtId="0" fontId="52" fillId="0" borderId="0" xfId="0" applyFont="1" applyFill="1" applyBorder="1" applyAlignment="1" applyProtection="1">
      <alignment horizontal="left" vertical="center" shrinkToFit="1"/>
    </xf>
    <xf numFmtId="0" fontId="50" fillId="48" borderId="19" xfId="0" applyFont="1" applyFill="1" applyBorder="1" applyAlignment="1" applyProtection="1">
      <alignment horizontal="center" vertical="center"/>
    </xf>
    <xf numFmtId="0" fontId="50" fillId="48" borderId="20" xfId="0" applyFont="1" applyFill="1" applyBorder="1" applyAlignment="1" applyProtection="1">
      <alignment horizontal="center" vertical="center"/>
    </xf>
    <xf numFmtId="0" fontId="50" fillId="48" borderId="21" xfId="0" applyFont="1" applyFill="1" applyBorder="1" applyAlignment="1" applyProtection="1">
      <alignment horizontal="center" vertical="center"/>
    </xf>
    <xf numFmtId="0" fontId="52" fillId="0" borderId="0" xfId="0" applyFont="1" applyFill="1" applyBorder="1" applyAlignment="1" applyProtection="1">
      <alignment vertical="center" wrapText="1"/>
    </xf>
    <xf numFmtId="0" fontId="52" fillId="0" borderId="0" xfId="0" applyFont="1" applyFill="1" applyBorder="1" applyAlignment="1" applyProtection="1">
      <alignment horizontal="left" vertical="top" wrapText="1"/>
    </xf>
    <xf numFmtId="0" fontId="52" fillId="0" borderId="0" xfId="0" applyFont="1" applyFill="1" applyBorder="1" applyAlignment="1" applyProtection="1">
      <alignment horizontal="left" vertical="top"/>
    </xf>
    <xf numFmtId="0" fontId="53" fillId="49" borderId="6" xfId="0" applyFont="1" applyFill="1" applyBorder="1" applyAlignment="1" applyProtection="1">
      <alignment horizontal="center" vertical="center" wrapText="1"/>
    </xf>
    <xf numFmtId="0" fontId="50" fillId="48" borderId="22" xfId="0" applyFont="1" applyFill="1" applyBorder="1" applyAlignment="1" applyProtection="1">
      <alignment horizontal="center" vertical="center"/>
    </xf>
    <xf numFmtId="0" fontId="52" fillId="48" borderId="23" xfId="0" applyFont="1" applyFill="1" applyBorder="1" applyAlignment="1" applyProtection="1">
      <alignment horizontal="center" vertical="center" wrapText="1"/>
    </xf>
    <xf numFmtId="0" fontId="52" fillId="48" borderId="24" xfId="0" applyFont="1" applyFill="1" applyBorder="1" applyAlignment="1" applyProtection="1">
      <alignment horizontal="center" vertical="center" wrapText="1"/>
    </xf>
    <xf numFmtId="0" fontId="52" fillId="48" borderId="25" xfId="0" applyFont="1" applyFill="1" applyBorder="1" applyAlignment="1" applyProtection="1">
      <alignment vertical="center" wrapText="1"/>
    </xf>
    <xf numFmtId="0" fontId="52" fillId="48" borderId="26" xfId="0" applyFont="1" applyFill="1" applyBorder="1" applyAlignment="1" applyProtection="1">
      <alignment vertical="center" shrinkToFit="1"/>
    </xf>
    <xf numFmtId="0" fontId="52" fillId="48" borderId="27" xfId="0" applyFont="1" applyFill="1" applyBorder="1" applyAlignment="1" applyProtection="1">
      <alignment vertical="center" wrapText="1"/>
    </xf>
    <xf numFmtId="0" fontId="52" fillId="48" borderId="28" xfId="0" applyFont="1" applyFill="1" applyBorder="1" applyAlignment="1" applyProtection="1">
      <alignment horizontal="center" vertical="center" wrapText="1"/>
    </xf>
    <xf numFmtId="0" fontId="52" fillId="48" borderId="29" xfId="0" applyFont="1" applyFill="1" applyBorder="1" applyAlignment="1" applyProtection="1">
      <alignment horizontal="center" vertical="center" wrapText="1"/>
    </xf>
    <xf numFmtId="0" fontId="52" fillId="48" borderId="30" xfId="0" applyFont="1" applyFill="1" applyBorder="1" applyAlignment="1" applyProtection="1">
      <alignment horizontal="center" vertical="center" wrapText="1"/>
    </xf>
    <xf numFmtId="0" fontId="52" fillId="48" borderId="31" xfId="0" applyFont="1" applyFill="1" applyBorder="1" applyAlignment="1" applyProtection="1">
      <alignment horizontal="center" vertical="center" shrinkToFit="1"/>
    </xf>
    <xf numFmtId="0" fontId="52" fillId="48" borderId="6" xfId="0" applyFont="1" applyFill="1" applyBorder="1" applyAlignment="1" applyProtection="1">
      <alignment horizontal="center" vertical="center" wrapText="1"/>
    </xf>
    <xf numFmtId="0" fontId="53" fillId="48" borderId="23" xfId="0" applyFont="1" applyFill="1" applyBorder="1" applyAlignment="1" applyProtection="1">
      <alignment horizontal="center" vertical="center" wrapText="1"/>
    </xf>
    <xf numFmtId="0" fontId="53" fillId="48" borderId="24" xfId="0" applyFont="1" applyFill="1" applyBorder="1" applyAlignment="1" applyProtection="1">
      <alignment horizontal="center" vertical="center" wrapText="1"/>
    </xf>
    <xf numFmtId="0" fontId="52" fillId="48" borderId="28" xfId="0" applyFont="1" applyFill="1" applyBorder="1" applyAlignment="1" applyProtection="1">
      <alignment vertical="center" wrapText="1"/>
    </xf>
    <xf numFmtId="0" fontId="52" fillId="48" borderId="28" xfId="0" applyFont="1" applyFill="1" applyBorder="1" applyAlignment="1" applyProtection="1">
      <alignment vertical="center" shrinkToFit="1"/>
    </xf>
    <xf numFmtId="0" fontId="52" fillId="48" borderId="6" xfId="0" applyFont="1" applyFill="1" applyBorder="1" applyAlignment="1" applyProtection="1">
      <alignment vertical="center" shrinkToFit="1"/>
    </xf>
    <xf numFmtId="0" fontId="52" fillId="48" borderId="28" xfId="0" applyFont="1" applyFill="1" applyBorder="1" applyAlignment="1" applyProtection="1">
      <alignment horizontal="center" vertical="center"/>
    </xf>
    <xf numFmtId="0" fontId="52" fillId="48" borderId="6" xfId="0" applyFont="1" applyFill="1" applyBorder="1" applyAlignment="1" applyProtection="1">
      <alignment vertical="center" wrapText="1"/>
    </xf>
    <xf numFmtId="0" fontId="54" fillId="48" borderId="6" xfId="0" applyFont="1" applyFill="1" applyBorder="1" applyAlignment="1" applyProtection="1">
      <alignment horizontal="left" vertical="center" wrapText="1"/>
    </xf>
    <xf numFmtId="0" fontId="52" fillId="49" borderId="6" xfId="0" applyFont="1" applyFill="1" applyBorder="1" applyProtection="1">
      <alignment vertical="center"/>
    </xf>
    <xf numFmtId="0" fontId="52" fillId="48" borderId="32" xfId="0" applyFont="1" applyFill="1" applyBorder="1" applyProtection="1">
      <alignment vertical="center"/>
    </xf>
    <xf numFmtId="0" fontId="52" fillId="48" borderId="33" xfId="0" applyFont="1" applyFill="1" applyBorder="1" applyAlignment="1" applyProtection="1">
      <alignment horizontal="center" vertical="center"/>
    </xf>
    <xf numFmtId="0" fontId="52" fillId="48" borderId="34" xfId="0" applyFont="1" applyFill="1" applyBorder="1" applyAlignment="1" applyProtection="1">
      <alignment horizontal="center" vertical="center"/>
    </xf>
    <xf numFmtId="0" fontId="50" fillId="50" borderId="35" xfId="0" applyFont="1" applyFill="1" applyBorder="1" applyProtection="1">
      <alignment vertical="center"/>
      <protection locked="0"/>
    </xf>
    <xf numFmtId="0" fontId="50" fillId="50" borderId="36" xfId="0" applyFont="1" applyFill="1" applyBorder="1" applyProtection="1">
      <alignment vertical="center"/>
      <protection locked="0"/>
    </xf>
    <xf numFmtId="0" fontId="50" fillId="0" borderId="37" xfId="0" applyFont="1" applyFill="1" applyBorder="1" applyProtection="1">
      <alignment vertical="center"/>
    </xf>
    <xf numFmtId="0" fontId="50" fillId="50" borderId="38" xfId="0" applyFont="1" applyFill="1" applyBorder="1" applyProtection="1">
      <alignment vertical="center"/>
      <protection locked="0"/>
    </xf>
    <xf numFmtId="0" fontId="52" fillId="48" borderId="39" xfId="0" applyFont="1" applyFill="1" applyBorder="1" applyAlignment="1" applyProtection="1">
      <alignment horizontal="center" vertical="center"/>
    </xf>
    <xf numFmtId="0" fontId="52" fillId="48" borderId="40" xfId="0" applyFont="1" applyFill="1" applyBorder="1" applyAlignment="1" applyProtection="1">
      <alignment horizontal="center" vertical="center"/>
    </xf>
    <xf numFmtId="183" fontId="50" fillId="50" borderId="41" xfId="0" applyNumberFormat="1" applyFont="1" applyFill="1" applyBorder="1" applyProtection="1">
      <alignment vertical="center"/>
      <protection locked="0"/>
    </xf>
    <xf numFmtId="184" fontId="50" fillId="50" borderId="42" xfId="0" applyNumberFormat="1" applyFont="1" applyFill="1" applyBorder="1" applyProtection="1">
      <alignment vertical="center"/>
      <protection locked="0"/>
    </xf>
    <xf numFmtId="0" fontId="52" fillId="48" borderId="6" xfId="0" applyFont="1" applyFill="1" applyBorder="1" applyAlignment="1" applyProtection="1">
      <alignment horizontal="center" vertical="center"/>
    </xf>
    <xf numFmtId="183" fontId="50" fillId="0" borderId="6" xfId="0" applyNumberFormat="1" applyFont="1" applyFill="1" applyBorder="1" applyProtection="1">
      <alignment vertical="center"/>
    </xf>
    <xf numFmtId="183" fontId="50" fillId="0" borderId="38" xfId="0" applyNumberFormat="1" applyFont="1" applyFill="1" applyBorder="1" applyProtection="1">
      <alignment vertical="center"/>
    </xf>
    <xf numFmtId="0" fontId="50" fillId="48" borderId="6" xfId="0" applyFont="1" applyFill="1" applyBorder="1" applyAlignment="1" applyProtection="1">
      <alignment horizontal="center" vertical="center" shrinkToFit="1"/>
    </xf>
    <xf numFmtId="183" fontId="50" fillId="50" borderId="6" xfId="0" applyNumberFormat="1" applyFont="1" applyFill="1" applyBorder="1" applyProtection="1">
      <alignment vertical="center"/>
      <protection locked="0"/>
    </xf>
    <xf numFmtId="183" fontId="50" fillId="50" borderId="34" xfId="0" applyNumberFormat="1" applyFont="1" applyFill="1" applyBorder="1" applyProtection="1">
      <alignment vertical="center"/>
      <protection locked="0"/>
    </xf>
    <xf numFmtId="183" fontId="50" fillId="50" borderId="38" xfId="0" applyNumberFormat="1" applyFont="1" applyFill="1" applyBorder="1" applyProtection="1">
      <alignment vertical="center"/>
      <protection locked="0"/>
    </xf>
    <xf numFmtId="0" fontId="52" fillId="48" borderId="6" xfId="0" applyFont="1" applyFill="1" applyBorder="1" applyAlignment="1" applyProtection="1">
      <alignment horizontal="center" vertical="center" shrinkToFit="1"/>
    </xf>
    <xf numFmtId="185" fontId="50" fillId="0" borderId="6" xfId="0" applyNumberFormat="1" applyFont="1" applyFill="1" applyBorder="1" applyAlignment="1" applyProtection="1">
      <alignment horizontal="center" vertical="center"/>
    </xf>
    <xf numFmtId="38" fontId="50" fillId="0" borderId="6" xfId="350" applyFont="1" applyFill="1" applyBorder="1" applyProtection="1">
      <alignment vertical="center"/>
    </xf>
    <xf numFmtId="0" fontId="50" fillId="0" borderId="6" xfId="0" applyFont="1" applyFill="1" applyBorder="1" applyAlignment="1" applyProtection="1">
      <alignment horizontal="center" vertical="center"/>
    </xf>
    <xf numFmtId="38" fontId="50" fillId="0" borderId="22" xfId="0" applyNumberFormat="1" applyFont="1" applyFill="1" applyBorder="1" applyProtection="1">
      <alignment vertical="center"/>
    </xf>
    <xf numFmtId="0" fontId="52" fillId="48" borderId="43" xfId="0" applyFont="1" applyFill="1" applyBorder="1" applyAlignment="1" applyProtection="1">
      <alignment horizontal="center" vertical="center"/>
    </xf>
    <xf numFmtId="0" fontId="52" fillId="48" borderId="44" xfId="0" applyFont="1" applyFill="1" applyBorder="1" applyAlignment="1" applyProtection="1">
      <alignment horizontal="center" vertical="center"/>
    </xf>
    <xf numFmtId="0" fontId="50" fillId="50" borderId="45" xfId="0" applyFont="1" applyFill="1" applyBorder="1" applyProtection="1">
      <alignment vertical="center"/>
      <protection locked="0"/>
    </xf>
    <xf numFmtId="0" fontId="50" fillId="50" borderId="46" xfId="0" applyFont="1" applyFill="1" applyBorder="1" applyProtection="1">
      <alignment vertical="center"/>
      <protection locked="0"/>
    </xf>
    <xf numFmtId="0" fontId="50" fillId="0" borderId="47" xfId="0" applyFont="1" applyFill="1" applyBorder="1" applyProtection="1">
      <alignment vertical="center"/>
    </xf>
    <xf numFmtId="0" fontId="50" fillId="50" borderId="48" xfId="0" applyFont="1" applyFill="1" applyBorder="1" applyProtection="1">
      <alignment vertical="center"/>
      <protection locked="0"/>
    </xf>
    <xf numFmtId="0" fontId="52" fillId="48" borderId="49" xfId="0" applyFont="1" applyFill="1" applyBorder="1" applyAlignment="1" applyProtection="1">
      <alignment horizontal="center" vertical="center"/>
    </xf>
    <xf numFmtId="0" fontId="52" fillId="48" borderId="50" xfId="0" applyFont="1" applyFill="1" applyBorder="1" applyAlignment="1" applyProtection="1">
      <alignment horizontal="center" vertical="center"/>
    </xf>
    <xf numFmtId="183" fontId="50" fillId="50" borderId="29" xfId="0" applyNumberFormat="1" applyFont="1" applyFill="1" applyBorder="1" applyProtection="1">
      <alignment vertical="center"/>
      <protection locked="0"/>
    </xf>
    <xf numFmtId="184" fontId="50" fillId="50" borderId="51" xfId="0" applyNumberFormat="1" applyFont="1" applyFill="1" applyBorder="1" applyProtection="1">
      <alignment vertical="center"/>
      <protection locked="0"/>
    </xf>
    <xf numFmtId="183" fontId="50" fillId="0" borderId="48" xfId="0" applyNumberFormat="1" applyFont="1" applyFill="1" applyBorder="1" applyProtection="1">
      <alignment vertical="center"/>
    </xf>
    <xf numFmtId="183" fontId="50" fillId="50" borderId="44" xfId="0" applyNumberFormat="1" applyFont="1" applyFill="1" applyBorder="1" applyProtection="1">
      <alignment vertical="center"/>
      <protection locked="0"/>
    </xf>
    <xf numFmtId="183" fontId="50" fillId="50" borderId="48" xfId="0" applyNumberFormat="1" applyFont="1" applyFill="1" applyBorder="1" applyProtection="1">
      <alignment vertical="center"/>
      <protection locked="0"/>
    </xf>
    <xf numFmtId="0" fontId="50" fillId="0" borderId="6" xfId="0" applyFont="1" applyFill="1" applyBorder="1" applyProtection="1">
      <alignment vertical="center"/>
    </xf>
    <xf numFmtId="0" fontId="52" fillId="48" borderId="5" xfId="0" applyFont="1" applyFill="1" applyBorder="1" applyAlignment="1" applyProtection="1">
      <alignment horizontal="center" vertical="center"/>
    </xf>
    <xf numFmtId="0" fontId="50" fillId="50" borderId="52" xfId="0" applyFont="1" applyFill="1" applyBorder="1" applyProtection="1">
      <alignment vertical="center"/>
      <protection locked="0"/>
    </xf>
    <xf numFmtId="0" fontId="50" fillId="50" borderId="53" xfId="0" applyFont="1" applyFill="1" applyBorder="1" applyProtection="1">
      <alignment vertical="center"/>
      <protection locked="0"/>
    </xf>
    <xf numFmtId="0" fontId="50" fillId="0" borderId="54" xfId="0" applyFont="1" applyFill="1" applyBorder="1" applyProtection="1">
      <alignment vertical="center"/>
    </xf>
    <xf numFmtId="0" fontId="50" fillId="50" borderId="5" xfId="0" applyFont="1" applyFill="1" applyBorder="1" applyProtection="1">
      <alignment vertical="center"/>
      <protection locked="0"/>
    </xf>
    <xf numFmtId="0" fontId="52" fillId="48" borderId="55" xfId="0" applyFont="1" applyFill="1" applyBorder="1" applyAlignment="1" applyProtection="1">
      <alignment horizontal="center" vertical="center"/>
    </xf>
    <xf numFmtId="0" fontId="52" fillId="48" borderId="56" xfId="0" applyFont="1" applyFill="1" applyBorder="1" applyAlignment="1" applyProtection="1">
      <alignment horizontal="center" vertical="center"/>
    </xf>
    <xf numFmtId="183" fontId="50" fillId="50" borderId="57" xfId="0" applyNumberFormat="1" applyFont="1" applyFill="1" applyBorder="1" applyProtection="1">
      <alignment vertical="center"/>
      <protection locked="0"/>
    </xf>
    <xf numFmtId="184" fontId="50" fillId="50" borderId="58" xfId="0" applyNumberFormat="1" applyFont="1" applyFill="1" applyBorder="1" applyProtection="1">
      <alignment vertical="center"/>
      <protection locked="0"/>
    </xf>
    <xf numFmtId="183" fontId="50" fillId="0" borderId="5" xfId="0" applyNumberFormat="1" applyFont="1" applyFill="1" applyBorder="1" applyProtection="1">
      <alignment vertical="center"/>
    </xf>
    <xf numFmtId="183" fontId="50" fillId="50" borderId="4" xfId="0" applyNumberFormat="1" applyFont="1" applyFill="1" applyBorder="1" applyProtection="1">
      <alignment vertical="center"/>
      <protection locked="0"/>
    </xf>
    <xf numFmtId="183" fontId="50" fillId="0" borderId="6" xfId="0" applyNumberFormat="1" applyFont="1" applyFill="1" applyBorder="1" applyAlignment="1" applyProtection="1">
      <alignment horizontal="center" vertical="center"/>
    </xf>
    <xf numFmtId="0" fontId="52" fillId="48" borderId="59" xfId="0" applyFont="1" applyFill="1" applyBorder="1" applyAlignment="1" applyProtection="1">
      <alignment horizontal="center" vertical="center"/>
    </xf>
    <xf numFmtId="0" fontId="52" fillId="48" borderId="60" xfId="0" applyFont="1" applyFill="1" applyBorder="1" applyAlignment="1" applyProtection="1">
      <alignment horizontal="center" vertical="center"/>
    </xf>
    <xf numFmtId="0" fontId="50" fillId="50" borderId="61" xfId="0" applyFont="1" applyFill="1" applyBorder="1" applyProtection="1">
      <alignment vertical="center"/>
      <protection locked="0"/>
    </xf>
    <xf numFmtId="0" fontId="50" fillId="50" borderId="62" xfId="0" applyFont="1" applyFill="1" applyBorder="1" applyProtection="1">
      <alignment vertical="center"/>
      <protection locked="0"/>
    </xf>
    <xf numFmtId="0" fontId="50" fillId="0" borderId="63" xfId="0" applyFont="1" applyFill="1" applyBorder="1" applyProtection="1">
      <alignment vertical="center"/>
    </xf>
    <xf numFmtId="0" fontId="50" fillId="50" borderId="64" xfId="0" applyFont="1" applyFill="1" applyBorder="1" applyProtection="1">
      <alignment vertical="center"/>
      <protection locked="0"/>
    </xf>
    <xf numFmtId="0" fontId="52" fillId="48" borderId="65" xfId="0" applyFont="1" applyFill="1" applyBorder="1" applyAlignment="1" applyProtection="1">
      <alignment horizontal="center" vertical="center"/>
    </xf>
    <xf numFmtId="183" fontId="50" fillId="50" borderId="55" xfId="0" applyNumberFormat="1" applyFont="1" applyFill="1" applyBorder="1" applyProtection="1">
      <alignment vertical="center"/>
      <protection locked="0"/>
    </xf>
    <xf numFmtId="184" fontId="50" fillId="50" borderId="66" xfId="0" applyNumberFormat="1" applyFont="1" applyFill="1" applyBorder="1" applyProtection="1">
      <alignment vertical="center"/>
      <protection locked="0"/>
    </xf>
    <xf numFmtId="183" fontId="50" fillId="0" borderId="64" xfId="0" applyNumberFormat="1" applyFont="1" applyFill="1" applyBorder="1" applyProtection="1">
      <alignment vertical="center"/>
    </xf>
    <xf numFmtId="183" fontId="50" fillId="50" borderId="60" xfId="0" applyNumberFormat="1" applyFont="1" applyFill="1" applyBorder="1" applyProtection="1">
      <alignment vertical="center"/>
      <protection locked="0"/>
    </xf>
    <xf numFmtId="183" fontId="50" fillId="50" borderId="64" xfId="0" applyNumberFormat="1" applyFont="1" applyFill="1" applyBorder="1" applyProtection="1">
      <alignment vertical="center"/>
      <protection locked="0"/>
    </xf>
    <xf numFmtId="0" fontId="50" fillId="0" borderId="0" xfId="0" applyFont="1" applyFill="1" applyBorder="1" applyAlignment="1" applyProtection="1">
      <alignment horizontal="center" vertical="center"/>
    </xf>
    <xf numFmtId="0" fontId="52" fillId="48" borderId="67" xfId="0" applyFont="1" applyFill="1" applyBorder="1" applyAlignment="1" applyProtection="1">
      <alignment horizontal="center" vertical="center" wrapText="1"/>
    </xf>
    <xf numFmtId="0" fontId="52" fillId="48" borderId="67" xfId="0" applyFont="1" applyFill="1" applyBorder="1" applyAlignment="1" applyProtection="1">
      <alignment horizontal="center" vertical="center"/>
    </xf>
    <xf numFmtId="0" fontId="50" fillId="50" borderId="68" xfId="0" applyFont="1" applyFill="1" applyBorder="1" applyProtection="1">
      <alignment vertical="center"/>
      <protection locked="0"/>
    </xf>
    <xf numFmtId="0" fontId="50" fillId="50" borderId="69" xfId="0" applyFont="1" applyFill="1" applyBorder="1" applyProtection="1">
      <alignment vertical="center"/>
      <protection locked="0"/>
    </xf>
    <xf numFmtId="0" fontId="50" fillId="0" borderId="70" xfId="0" applyFont="1" applyFill="1" applyBorder="1" applyProtection="1">
      <alignment vertical="center"/>
    </xf>
    <xf numFmtId="0" fontId="50" fillId="0" borderId="67" xfId="0" applyFont="1" applyFill="1" applyBorder="1" applyProtection="1">
      <alignment vertical="center"/>
    </xf>
    <xf numFmtId="0" fontId="55" fillId="0" borderId="0" xfId="0" applyFont="1" applyFill="1" applyProtection="1">
      <alignment vertical="center"/>
    </xf>
    <xf numFmtId="0" fontId="50" fillId="48" borderId="41" xfId="0" applyFont="1" applyFill="1" applyBorder="1" applyAlignment="1" applyProtection="1">
      <alignment horizontal="center" vertical="center" shrinkToFit="1"/>
    </xf>
    <xf numFmtId="0" fontId="50" fillId="48" borderId="40" xfId="0" applyFont="1" applyFill="1" applyBorder="1" applyAlignment="1" applyProtection="1">
      <alignment horizontal="center" vertical="center" shrinkToFit="1"/>
    </xf>
    <xf numFmtId="183" fontId="50" fillId="0" borderId="41" xfId="0" applyNumberFormat="1" applyFont="1" applyFill="1" applyBorder="1" applyProtection="1">
      <alignment vertical="center"/>
    </xf>
    <xf numFmtId="184" fontId="50" fillId="0" borderId="71" xfId="0" applyNumberFormat="1" applyFont="1" applyFill="1" applyBorder="1" applyProtection="1">
      <alignment vertical="center"/>
    </xf>
    <xf numFmtId="183" fontId="50" fillId="0" borderId="67" xfId="0" applyNumberFormat="1" applyFont="1" applyFill="1" applyBorder="1" applyProtection="1">
      <alignment vertical="center"/>
    </xf>
    <xf numFmtId="183" fontId="50" fillId="50" borderId="67" xfId="0" applyNumberFormat="1" applyFont="1" applyFill="1" applyBorder="1" applyProtection="1">
      <alignment vertical="center"/>
      <protection locked="0"/>
    </xf>
    <xf numFmtId="0" fontId="50" fillId="0" borderId="0" xfId="0" applyFont="1" applyFill="1" applyBorder="1" applyProtection="1">
      <alignment vertical="center"/>
    </xf>
    <xf numFmtId="0" fontId="52" fillId="48" borderId="23" xfId="0" applyFont="1" applyFill="1" applyBorder="1" applyAlignment="1" applyProtection="1">
      <alignment horizontal="center" vertical="center"/>
    </xf>
    <xf numFmtId="0" fontId="52" fillId="48" borderId="24" xfId="0" applyFont="1" applyFill="1" applyBorder="1" applyAlignment="1" applyProtection="1">
      <alignment horizontal="center" vertical="center"/>
    </xf>
    <xf numFmtId="0" fontId="50" fillId="0" borderId="25" xfId="0" applyFont="1" applyFill="1" applyBorder="1" applyProtection="1">
      <alignment vertical="center"/>
    </xf>
    <xf numFmtId="0" fontId="50" fillId="0" borderId="26" xfId="0" applyFont="1" applyFill="1" applyBorder="1" applyProtection="1">
      <alignment vertical="center"/>
    </xf>
    <xf numFmtId="0" fontId="50" fillId="0" borderId="27" xfId="0" applyFont="1" applyFill="1" applyBorder="1" applyProtection="1">
      <alignment vertical="center"/>
    </xf>
    <xf numFmtId="0" fontId="50" fillId="0" borderId="28" xfId="0" applyFont="1" applyFill="1" applyBorder="1" applyProtection="1">
      <alignment vertical="center"/>
    </xf>
    <xf numFmtId="0" fontId="50" fillId="0" borderId="0" xfId="0" applyFont="1" applyFill="1" applyBorder="1" applyAlignment="1" applyProtection="1">
      <alignment vertical="center"/>
    </xf>
    <xf numFmtId="0" fontId="53" fillId="0" borderId="0" xfId="0" applyFont="1" applyFill="1" applyBorder="1" applyAlignment="1" applyProtection="1">
      <alignment vertical="center"/>
    </xf>
    <xf numFmtId="183" fontId="50" fillId="0" borderId="28" xfId="0" applyNumberFormat="1" applyFont="1" applyFill="1" applyBorder="1" applyProtection="1">
      <alignment vertical="center"/>
    </xf>
    <xf numFmtId="0" fontId="56" fillId="48" borderId="44" xfId="0" applyFont="1" applyFill="1" applyBorder="1" applyAlignment="1" applyProtection="1">
      <alignment horizontal="center" vertical="center" wrapText="1" shrinkToFit="1"/>
    </xf>
    <xf numFmtId="184" fontId="50" fillId="0" borderId="44" xfId="0" applyNumberFormat="1" applyFont="1" applyFill="1" applyBorder="1" applyProtection="1">
      <alignment vertical="center"/>
    </xf>
    <xf numFmtId="0" fontId="57" fillId="48" borderId="6" xfId="0" applyFont="1" applyFill="1" applyBorder="1" applyAlignment="1" applyProtection="1">
      <alignment horizontal="center" vertical="center" wrapText="1"/>
    </xf>
    <xf numFmtId="0" fontId="57" fillId="48" borderId="6" xfId="0" applyFont="1" applyFill="1" applyBorder="1" applyAlignment="1" applyProtection="1">
      <alignment horizontal="center" vertical="center"/>
    </xf>
    <xf numFmtId="0" fontId="55" fillId="50" borderId="6" xfId="0" applyFont="1" applyFill="1" applyBorder="1" applyAlignment="1" applyProtection="1">
      <alignment horizontal="center" vertical="center"/>
      <protection locked="0"/>
    </xf>
    <xf numFmtId="0" fontId="50" fillId="48" borderId="72" xfId="0" applyFont="1" applyFill="1" applyBorder="1" applyProtection="1">
      <alignment vertical="center"/>
    </xf>
    <xf numFmtId="0" fontId="58" fillId="48" borderId="59" xfId="0" applyFont="1" applyFill="1" applyBorder="1" applyAlignment="1" applyProtection="1">
      <alignment horizontal="center" vertical="center" shrinkToFit="1"/>
    </xf>
    <xf numFmtId="0" fontId="50" fillId="0" borderId="61" xfId="0" applyFont="1" applyFill="1" applyBorder="1" applyProtection="1">
      <alignment vertical="center"/>
    </xf>
    <xf numFmtId="0" fontId="50" fillId="0" borderId="62" xfId="0" applyFont="1" applyFill="1" applyBorder="1" applyProtection="1">
      <alignment vertical="center"/>
    </xf>
    <xf numFmtId="0" fontId="50" fillId="0" borderId="73" xfId="0" applyFont="1" applyFill="1" applyBorder="1" applyProtection="1">
      <alignment vertical="center"/>
    </xf>
    <xf numFmtId="0" fontId="59" fillId="0" borderId="0" xfId="0" applyFont="1" applyFill="1" applyAlignment="1" applyProtection="1">
      <alignment horizontal="right" vertical="center"/>
    </xf>
    <xf numFmtId="183" fontId="50" fillId="0" borderId="73" xfId="0" applyNumberFormat="1" applyFont="1" applyFill="1" applyBorder="1" applyProtection="1">
      <alignment vertical="center"/>
    </xf>
    <xf numFmtId="0" fontId="52" fillId="0" borderId="0" xfId="0" applyFont="1" applyFill="1" applyAlignment="1" applyProtection="1">
      <alignment vertical="center"/>
    </xf>
    <xf numFmtId="183" fontId="50" fillId="0" borderId="60" xfId="0" applyNumberFormat="1" applyFont="1" applyFill="1" applyBorder="1" applyProtection="1">
      <alignment vertical="center"/>
    </xf>
    <xf numFmtId="0" fontId="57" fillId="0" borderId="74" xfId="0" applyFont="1" applyFill="1" applyBorder="1" applyAlignment="1" applyProtection="1">
      <alignment vertical="center" wrapText="1"/>
    </xf>
    <xf numFmtId="0" fontId="52" fillId="0" borderId="75" xfId="0" applyFont="1" applyFill="1" applyBorder="1" applyAlignment="1" applyProtection="1">
      <alignment horizontal="center" vertical="center" wrapText="1" shrinkToFit="1"/>
    </xf>
    <xf numFmtId="0" fontId="52" fillId="0" borderId="76" xfId="0" applyFont="1" applyFill="1" applyBorder="1" applyAlignment="1" applyProtection="1">
      <alignment horizontal="center" vertical="center" shrinkToFit="1"/>
    </xf>
    <xf numFmtId="0" fontId="50" fillId="51" borderId="77" xfId="0" applyFont="1" applyFill="1" applyBorder="1" applyAlignment="1" applyProtection="1">
      <alignment horizontal="center" vertical="center"/>
    </xf>
    <xf numFmtId="0" fontId="52" fillId="0" borderId="75" xfId="0" applyFont="1" applyFill="1" applyBorder="1" applyAlignment="1" applyProtection="1">
      <alignment horizontal="center" vertical="center" wrapText="1"/>
    </xf>
    <xf numFmtId="0" fontId="52" fillId="0" borderId="78" xfId="0" applyFont="1" applyFill="1" applyBorder="1" applyAlignment="1" applyProtection="1">
      <alignment horizontal="center" vertical="center"/>
    </xf>
    <xf numFmtId="0" fontId="52" fillId="0" borderId="76" xfId="0" applyFont="1" applyFill="1" applyBorder="1" applyAlignment="1" applyProtection="1">
      <alignment horizontal="center" vertical="center"/>
    </xf>
    <xf numFmtId="0" fontId="50" fillId="0" borderId="79" xfId="0" applyFont="1" applyFill="1" applyBorder="1" applyAlignment="1" applyProtection="1">
      <alignment horizontal="center" vertical="center"/>
    </xf>
    <xf numFmtId="0" fontId="50" fillId="0" borderId="80" xfId="0" applyFont="1" applyFill="1" applyBorder="1" applyAlignment="1" applyProtection="1">
      <alignment horizontal="center" vertical="center"/>
    </xf>
    <xf numFmtId="0" fontId="50" fillId="0" borderId="33" xfId="0" applyFont="1" applyBorder="1" applyAlignment="1" applyProtection="1">
      <alignment horizontal="center" vertical="center" shrinkToFit="1"/>
    </xf>
    <xf numFmtId="0" fontId="50" fillId="0" borderId="81" xfId="0" applyFont="1" applyFill="1" applyBorder="1" applyAlignment="1" applyProtection="1">
      <alignment horizontal="center" vertical="center" shrinkToFit="1"/>
    </xf>
    <xf numFmtId="0" fontId="50" fillId="0" borderId="82" xfId="0" applyFont="1" applyFill="1" applyBorder="1" applyAlignment="1" applyProtection="1">
      <alignment horizontal="center" vertical="center" shrinkToFit="1"/>
    </xf>
    <xf numFmtId="0" fontId="53" fillId="0" borderId="75" xfId="0" applyFont="1" applyBorder="1" applyAlignment="1" applyProtection="1">
      <alignment horizontal="center" vertical="center" wrapText="1"/>
    </xf>
    <xf numFmtId="0" fontId="53" fillId="0" borderId="78" xfId="0" applyFont="1" applyBorder="1" applyAlignment="1" applyProtection="1">
      <alignment horizontal="center" vertical="center" wrapText="1"/>
    </xf>
    <xf numFmtId="0" fontId="53" fillId="0" borderId="82" xfId="0" applyFont="1" applyBorder="1" applyAlignment="1" applyProtection="1">
      <alignment horizontal="center" vertical="center" wrapText="1"/>
    </xf>
    <xf numFmtId="0" fontId="52" fillId="0" borderId="23" xfId="0" applyFont="1" applyFill="1" applyBorder="1" applyAlignment="1" applyProtection="1">
      <alignment horizontal="center" vertical="center" wrapText="1"/>
    </xf>
    <xf numFmtId="0" fontId="52" fillId="0" borderId="74" xfId="0" applyFont="1" applyFill="1" applyBorder="1" applyAlignment="1" applyProtection="1">
      <alignment horizontal="center" vertical="center" wrapText="1"/>
    </xf>
    <xf numFmtId="0" fontId="52" fillId="0" borderId="24" xfId="0" applyFont="1" applyFill="1" applyBorder="1" applyAlignment="1" applyProtection="1">
      <alignment horizontal="center" vertical="center" wrapText="1"/>
    </xf>
    <xf numFmtId="0" fontId="52" fillId="0" borderId="83" xfId="0" applyFont="1" applyFill="1" applyBorder="1" applyAlignment="1" applyProtection="1">
      <alignment horizontal="center" vertical="center" shrinkToFit="1"/>
    </xf>
    <xf numFmtId="0" fontId="52" fillId="0" borderId="84" xfId="0" applyFont="1" applyFill="1" applyBorder="1" applyAlignment="1" applyProtection="1">
      <alignment horizontal="center" vertical="center" shrinkToFit="1"/>
    </xf>
    <xf numFmtId="0" fontId="50" fillId="51" borderId="85" xfId="0" applyFont="1" applyFill="1" applyBorder="1" applyAlignment="1" applyProtection="1">
      <alignment horizontal="center" vertical="center"/>
    </xf>
    <xf numFmtId="0" fontId="52" fillId="0" borderId="86" xfId="0" applyFont="1" applyFill="1" applyBorder="1" applyAlignment="1" applyProtection="1">
      <alignment horizontal="center" vertical="center"/>
    </xf>
    <xf numFmtId="0" fontId="52" fillId="0" borderId="87" xfId="0" applyFont="1" applyFill="1" applyBorder="1" applyAlignment="1" applyProtection="1">
      <alignment horizontal="center" vertical="center"/>
    </xf>
    <xf numFmtId="0" fontId="52" fillId="0" borderId="88" xfId="0" applyFont="1" applyFill="1" applyBorder="1" applyAlignment="1" applyProtection="1">
      <alignment horizontal="center" vertical="center"/>
    </xf>
    <xf numFmtId="0" fontId="50" fillId="0" borderId="89" xfId="0" applyFont="1" applyFill="1" applyBorder="1" applyAlignment="1" applyProtection="1">
      <alignment horizontal="center" vertical="center"/>
    </xf>
    <xf numFmtId="0" fontId="50" fillId="0" borderId="90" xfId="0" applyFont="1" applyFill="1" applyBorder="1" applyAlignment="1" applyProtection="1">
      <alignment horizontal="center" vertical="center"/>
    </xf>
    <xf numFmtId="0" fontId="50" fillId="0" borderId="91" xfId="0" applyFont="1" applyBorder="1" applyAlignment="1" applyProtection="1">
      <alignment horizontal="center" vertical="center" shrinkToFit="1"/>
    </xf>
    <xf numFmtId="0" fontId="50" fillId="0" borderId="68" xfId="0" applyFont="1" applyFill="1" applyBorder="1" applyAlignment="1" applyProtection="1">
      <alignment horizontal="center" vertical="center" shrinkToFit="1"/>
    </xf>
    <xf numFmtId="0" fontId="50" fillId="0" borderId="92" xfId="0" applyFont="1" applyFill="1" applyBorder="1" applyAlignment="1" applyProtection="1">
      <alignment horizontal="center" vertical="center" shrinkToFit="1"/>
    </xf>
    <xf numFmtId="0" fontId="53" fillId="0" borderId="86" xfId="0" applyFont="1" applyBorder="1" applyAlignment="1" applyProtection="1">
      <alignment horizontal="center" vertical="center" wrapText="1"/>
    </xf>
    <xf numFmtId="0" fontId="53" fillId="0" borderId="87" xfId="0" applyFont="1" applyBorder="1" applyAlignment="1" applyProtection="1">
      <alignment horizontal="center" vertical="center" wrapText="1"/>
    </xf>
    <xf numFmtId="0" fontId="53" fillId="0" borderId="92" xfId="0" applyFont="1" applyBorder="1" applyAlignment="1" applyProtection="1">
      <alignment horizontal="center" vertical="center" wrapText="1"/>
    </xf>
    <xf numFmtId="0" fontId="52" fillId="0" borderId="72" xfId="0" applyFont="1" applyFill="1" applyBorder="1" applyAlignment="1" applyProtection="1">
      <alignment horizontal="center" vertical="center" wrapText="1"/>
    </xf>
    <xf numFmtId="0" fontId="52" fillId="0" borderId="87" xfId="0" applyFont="1" applyFill="1" applyBorder="1" applyAlignment="1" applyProtection="1">
      <alignment horizontal="center" vertical="center" wrapText="1"/>
    </xf>
    <xf numFmtId="0" fontId="52" fillId="0" borderId="88" xfId="0" applyFont="1" applyFill="1" applyBorder="1" applyAlignment="1" applyProtection="1">
      <alignment horizontal="center" vertical="center" wrapText="1"/>
    </xf>
    <xf numFmtId="0" fontId="53" fillId="0" borderId="33" xfId="0" applyFont="1" applyFill="1" applyBorder="1" applyAlignment="1" applyProtection="1">
      <alignment horizontal="center" vertical="center" wrapText="1" shrinkToFit="1"/>
    </xf>
    <xf numFmtId="0" fontId="53" fillId="0" borderId="34" xfId="0" applyFont="1" applyFill="1" applyBorder="1" applyAlignment="1" applyProtection="1">
      <alignment horizontal="center" vertical="center" shrinkToFit="1"/>
    </xf>
    <xf numFmtId="186" fontId="50" fillId="0" borderId="38" xfId="0" applyNumberFormat="1" applyFont="1" applyFill="1" applyBorder="1" applyAlignment="1" applyProtection="1">
      <alignment horizontal="center" vertical="center"/>
    </xf>
    <xf numFmtId="186" fontId="50" fillId="0" borderId="0" xfId="0" applyNumberFormat="1" applyFont="1" applyFill="1" applyBorder="1" applyAlignment="1" applyProtection="1">
      <alignment horizontal="center" vertical="center"/>
    </xf>
    <xf numFmtId="0" fontId="52" fillId="0" borderId="91" xfId="0" applyFont="1" applyFill="1" applyBorder="1" applyAlignment="1" applyProtection="1">
      <alignment horizontal="center" vertical="center"/>
    </xf>
    <xf numFmtId="0" fontId="52" fillId="0" borderId="6" xfId="0" applyFont="1" applyFill="1" applyBorder="1" applyAlignment="1" applyProtection="1">
      <alignment horizontal="center" vertical="center"/>
    </xf>
    <xf numFmtId="183" fontId="50" fillId="51" borderId="93" xfId="0" applyNumberFormat="1" applyFont="1" applyFill="1" applyBorder="1" applyProtection="1">
      <alignment vertical="center"/>
    </xf>
    <xf numFmtId="183" fontId="50" fillId="51" borderId="94" xfId="0" applyNumberFormat="1" applyFont="1" applyFill="1" applyBorder="1" applyProtection="1">
      <alignment vertical="center"/>
    </xf>
    <xf numFmtId="0" fontId="50" fillId="0" borderId="0" xfId="0" applyFont="1" applyBorder="1" applyAlignment="1" applyProtection="1">
      <alignment horizontal="center" vertical="top"/>
    </xf>
    <xf numFmtId="0" fontId="50" fillId="0" borderId="91" xfId="0" applyFont="1" applyBorder="1" applyAlignment="1" applyProtection="1">
      <alignment horizontal="center" vertical="center"/>
    </xf>
    <xf numFmtId="183" fontId="50" fillId="51" borderId="93" xfId="0" applyNumberFormat="1" applyFont="1" applyFill="1" applyBorder="1" applyAlignment="1" applyProtection="1">
      <alignment horizontal="right" vertical="top"/>
    </xf>
    <xf numFmtId="183" fontId="50" fillId="51" borderId="95" xfId="0" applyNumberFormat="1" applyFont="1" applyFill="1" applyBorder="1" applyAlignment="1" applyProtection="1">
      <alignment horizontal="right" vertical="top"/>
    </xf>
    <xf numFmtId="0" fontId="53" fillId="0" borderId="96" xfId="0" applyFont="1" applyBorder="1" applyAlignment="1" applyProtection="1">
      <alignment horizontal="center" vertical="center" wrapText="1"/>
    </xf>
    <xf numFmtId="0" fontId="52" fillId="0" borderId="97" xfId="0" applyFont="1" applyBorder="1" applyAlignment="1" applyProtection="1">
      <alignment horizontal="center" vertical="center" wrapText="1"/>
    </xf>
    <xf numFmtId="0" fontId="53" fillId="0" borderId="98" xfId="0" applyFont="1" applyBorder="1" applyAlignment="1" applyProtection="1">
      <alignment horizontal="center" vertical="center" wrapText="1"/>
    </xf>
    <xf numFmtId="183" fontId="50" fillId="0" borderId="92" xfId="0" applyNumberFormat="1" applyFont="1" applyFill="1" applyBorder="1" applyProtection="1">
      <alignment vertical="center"/>
    </xf>
    <xf numFmtId="185" fontId="50" fillId="0" borderId="0" xfId="0" applyNumberFormat="1" applyFont="1" applyFill="1" applyProtection="1">
      <alignment vertical="center"/>
    </xf>
    <xf numFmtId="0" fontId="53" fillId="0" borderId="91" xfId="0" applyFont="1" applyFill="1" applyBorder="1" applyAlignment="1" applyProtection="1">
      <alignment horizontal="center" vertical="center" shrinkToFit="1"/>
    </xf>
    <xf numFmtId="0" fontId="53" fillId="0" borderId="6" xfId="0" applyFont="1" applyFill="1" applyBorder="1" applyAlignment="1" applyProtection="1">
      <alignment horizontal="center" vertical="center" shrinkToFit="1"/>
    </xf>
    <xf numFmtId="186" fontId="50" fillId="0" borderId="99" xfId="0" applyNumberFormat="1" applyFont="1" applyFill="1" applyBorder="1" applyAlignment="1" applyProtection="1">
      <alignment horizontal="center" vertical="center"/>
    </xf>
    <xf numFmtId="0" fontId="53" fillId="0" borderId="100" xfId="0" applyFont="1" applyFill="1" applyBorder="1" applyAlignment="1" applyProtection="1">
      <alignment horizontal="center" vertical="center" wrapText="1"/>
    </xf>
    <xf numFmtId="0" fontId="53" fillId="0" borderId="101" xfId="0" applyFont="1" applyFill="1" applyBorder="1" applyAlignment="1" applyProtection="1">
      <alignment horizontal="center" vertical="center" wrapText="1"/>
    </xf>
    <xf numFmtId="0" fontId="53" fillId="0" borderId="102" xfId="0" applyFont="1" applyFill="1" applyBorder="1" applyAlignment="1" applyProtection="1">
      <alignment horizontal="center" vertical="center" wrapText="1"/>
    </xf>
    <xf numFmtId="0" fontId="50" fillId="51" borderId="22" xfId="0" applyFont="1" applyFill="1" applyBorder="1" applyAlignment="1" applyProtection="1">
      <alignment horizontal="center" vertical="center"/>
    </xf>
    <xf numFmtId="0" fontId="53" fillId="0" borderId="103" xfId="0" applyFont="1" applyBorder="1" applyAlignment="1" applyProtection="1">
      <alignment horizontal="center" vertical="center" wrapText="1"/>
    </xf>
    <xf numFmtId="0" fontId="52" fillId="0" borderId="104" xfId="0" applyFont="1" applyFill="1" applyBorder="1" applyAlignment="1" applyProtection="1">
      <alignment horizontal="center" vertical="center"/>
    </xf>
    <xf numFmtId="0" fontId="53" fillId="0" borderId="105" xfId="0" applyFont="1" applyFill="1" applyBorder="1" applyAlignment="1" applyProtection="1">
      <alignment horizontal="center" vertical="center" wrapText="1"/>
    </xf>
    <xf numFmtId="183" fontId="50" fillId="0" borderId="106" xfId="0" applyNumberFormat="1" applyFont="1" applyFill="1" applyBorder="1" applyProtection="1">
      <alignment vertical="center"/>
    </xf>
    <xf numFmtId="0" fontId="50" fillId="0" borderId="6" xfId="0" applyFont="1" applyFill="1" applyBorder="1" applyAlignment="1" applyProtection="1">
      <alignment horizontal="center" vertical="center" shrinkToFit="1"/>
    </xf>
    <xf numFmtId="0" fontId="53" fillId="0" borderId="91" xfId="0" applyFont="1" applyFill="1" applyBorder="1" applyAlignment="1" applyProtection="1">
      <alignment horizontal="center" vertical="center" wrapText="1" shrinkToFit="1"/>
    </xf>
    <xf numFmtId="183" fontId="50" fillId="0" borderId="99" xfId="0" applyNumberFormat="1" applyFont="1" applyFill="1" applyBorder="1" applyProtection="1">
      <alignment vertical="center"/>
    </xf>
    <xf numFmtId="183" fontId="50" fillId="0" borderId="0" xfId="0" applyNumberFormat="1" applyFont="1" applyFill="1" applyBorder="1" applyProtection="1">
      <alignment vertical="center"/>
    </xf>
    <xf numFmtId="0" fontId="53" fillId="0" borderId="107" xfId="0" applyFont="1" applyFill="1" applyBorder="1" applyAlignment="1" applyProtection="1">
      <alignment horizontal="center" vertical="center" wrapText="1" shrinkToFit="1"/>
    </xf>
    <xf numFmtId="0" fontId="53" fillId="0" borderId="28" xfId="0" applyFont="1" applyFill="1" applyBorder="1" applyAlignment="1" applyProtection="1">
      <alignment horizontal="center" vertical="center" shrinkToFit="1"/>
    </xf>
    <xf numFmtId="183" fontId="50" fillId="0" borderId="108" xfId="0" applyNumberFormat="1" applyFont="1" applyFill="1" applyBorder="1" applyProtection="1">
      <alignment vertical="center"/>
    </xf>
    <xf numFmtId="0" fontId="50" fillId="0" borderId="109" xfId="0" applyFont="1" applyFill="1" applyBorder="1" applyAlignment="1" applyProtection="1">
      <alignment horizontal="center" vertical="center"/>
    </xf>
    <xf numFmtId="0" fontId="53" fillId="0" borderId="110" xfId="0" applyFont="1" applyFill="1" applyBorder="1" applyAlignment="1" applyProtection="1">
      <alignment horizontal="center" vertical="center" wrapText="1"/>
    </xf>
    <xf numFmtId="0" fontId="50" fillId="0" borderId="111" xfId="0" applyFont="1" applyFill="1" applyBorder="1" applyAlignment="1" applyProtection="1">
      <alignment horizontal="center" vertical="center"/>
    </xf>
    <xf numFmtId="0" fontId="53" fillId="0" borderId="112" xfId="0" applyFont="1" applyBorder="1" applyAlignment="1" applyProtection="1">
      <alignment horizontal="center" vertical="center"/>
    </xf>
    <xf numFmtId="0" fontId="52" fillId="0" borderId="113" xfId="0" applyFont="1" applyFill="1" applyBorder="1" applyAlignment="1" applyProtection="1">
      <alignment horizontal="center" vertical="center"/>
    </xf>
    <xf numFmtId="0" fontId="53" fillId="0" borderId="46" xfId="0" applyFont="1" applyFill="1" applyBorder="1" applyAlignment="1" applyProtection="1">
      <alignment horizontal="center" vertical="center" wrapText="1"/>
    </xf>
    <xf numFmtId="183" fontId="50" fillId="51" borderId="22" xfId="0" applyNumberFormat="1" applyFont="1" applyFill="1" applyBorder="1" applyProtection="1">
      <alignment vertical="center"/>
    </xf>
    <xf numFmtId="185" fontId="50" fillId="0" borderId="6" xfId="0" applyNumberFormat="1" applyFont="1" applyFill="1" applyBorder="1" applyProtection="1">
      <alignment vertical="center"/>
    </xf>
    <xf numFmtId="0" fontId="50" fillId="0" borderId="43" xfId="0" applyFont="1" applyFill="1" applyBorder="1" applyAlignment="1" applyProtection="1">
      <alignment horizontal="center" vertical="center" wrapText="1" shrinkToFit="1"/>
    </xf>
    <xf numFmtId="0" fontId="50" fillId="0" borderId="44" xfId="0" applyFont="1" applyFill="1" applyBorder="1" applyAlignment="1" applyProtection="1">
      <alignment horizontal="center" vertical="center" shrinkToFit="1"/>
    </xf>
    <xf numFmtId="0" fontId="50" fillId="51" borderId="48" xfId="0" applyFont="1" applyFill="1" applyBorder="1" applyProtection="1">
      <alignment vertical="center"/>
    </xf>
    <xf numFmtId="0" fontId="50" fillId="0" borderId="109" xfId="0" applyFont="1" applyFill="1" applyBorder="1" applyProtection="1">
      <alignment vertical="center"/>
    </xf>
    <xf numFmtId="0" fontId="53" fillId="0" borderId="114" xfId="0" applyFont="1" applyFill="1" applyBorder="1" applyAlignment="1" applyProtection="1">
      <alignment horizontal="center" vertical="center"/>
    </xf>
    <xf numFmtId="183" fontId="50" fillId="0" borderId="115" xfId="0" applyNumberFormat="1" applyFont="1" applyFill="1" applyBorder="1" applyProtection="1">
      <alignment vertical="center"/>
    </xf>
    <xf numFmtId="0" fontId="53" fillId="0" borderId="116" xfId="0" applyFont="1" applyFill="1" applyBorder="1" applyAlignment="1" applyProtection="1">
      <alignment horizontal="center" vertical="center" wrapText="1"/>
    </xf>
    <xf numFmtId="0" fontId="50" fillId="0" borderId="117" xfId="0" applyFont="1" applyFill="1" applyBorder="1" applyAlignment="1" applyProtection="1">
      <alignment horizontal="center" vertical="center"/>
    </xf>
    <xf numFmtId="0" fontId="52" fillId="0" borderId="43" xfId="0" applyFont="1" applyFill="1" applyBorder="1" applyAlignment="1" applyProtection="1">
      <alignment horizontal="center" vertical="center"/>
    </xf>
    <xf numFmtId="0" fontId="52" fillId="0" borderId="44" xfId="0" applyFont="1" applyFill="1" applyBorder="1" applyAlignment="1" applyProtection="1">
      <alignment horizontal="center" vertical="center"/>
    </xf>
    <xf numFmtId="183" fontId="50" fillId="0" borderId="44" xfId="0" applyNumberFormat="1" applyFont="1" applyFill="1" applyBorder="1" applyProtection="1">
      <alignment vertical="center"/>
    </xf>
    <xf numFmtId="183" fontId="50" fillId="51" borderId="45" xfId="0" applyNumberFormat="1" applyFont="1" applyFill="1" applyBorder="1" applyProtection="1">
      <alignment vertical="center"/>
    </xf>
    <xf numFmtId="183" fontId="50" fillId="51" borderId="51" xfId="0" applyNumberFormat="1" applyFont="1" applyFill="1" applyBorder="1" applyProtection="1">
      <alignment vertical="center"/>
    </xf>
    <xf numFmtId="0" fontId="50" fillId="0" borderId="43" xfId="0" applyFont="1" applyBorder="1" applyAlignment="1" applyProtection="1">
      <alignment horizontal="center" vertical="center"/>
    </xf>
    <xf numFmtId="183" fontId="50" fillId="51" borderId="45" xfId="0" applyNumberFormat="1" applyFont="1" applyFill="1" applyBorder="1" applyAlignment="1" applyProtection="1">
      <alignment horizontal="right" vertical="top"/>
    </xf>
    <xf numFmtId="183" fontId="50" fillId="51" borderId="118" xfId="0" applyNumberFormat="1" applyFont="1" applyFill="1" applyBorder="1" applyAlignment="1" applyProtection="1">
      <alignment horizontal="right" vertical="top"/>
    </xf>
    <xf numFmtId="0" fontId="50" fillId="0" borderId="75" xfId="0" applyFont="1" applyFill="1" applyBorder="1" applyAlignment="1" applyProtection="1">
      <alignment horizontal="center" vertical="center" wrapText="1" shrinkToFit="1"/>
    </xf>
    <xf numFmtId="0" fontId="50" fillId="0" borderId="78" xfId="0" applyFont="1" applyFill="1" applyBorder="1" applyAlignment="1" applyProtection="1">
      <alignment horizontal="center" vertical="center" shrinkToFit="1"/>
    </xf>
    <xf numFmtId="183" fontId="50" fillId="51" borderId="32" xfId="0" applyNumberFormat="1" applyFont="1" applyFill="1" applyBorder="1" applyAlignment="1" applyProtection="1">
      <alignment horizontal="center" vertical="center"/>
    </xf>
    <xf numFmtId="0" fontId="53" fillId="0" borderId="119" xfId="0" applyFont="1" applyFill="1" applyBorder="1" applyAlignment="1" applyProtection="1">
      <alignment horizontal="center" vertical="center"/>
    </xf>
    <xf numFmtId="183" fontId="50" fillId="0" borderId="117" xfId="0" applyNumberFormat="1" applyFont="1" applyFill="1" applyBorder="1" applyProtection="1">
      <alignment vertical="center"/>
    </xf>
    <xf numFmtId="0" fontId="50" fillId="0" borderId="120" xfId="0" applyFont="1" applyFill="1" applyBorder="1" applyAlignment="1" applyProtection="1">
      <alignment horizontal="center" vertical="center"/>
    </xf>
    <xf numFmtId="0" fontId="53" fillId="0" borderId="44" xfId="0" applyFont="1" applyFill="1" applyBorder="1" applyAlignment="1" applyProtection="1">
      <alignment horizontal="center" vertical="center" wrapText="1"/>
    </xf>
    <xf numFmtId="0" fontId="50" fillId="0" borderId="48" xfId="0" applyFont="1" applyFill="1" applyBorder="1" applyAlignment="1" applyProtection="1">
      <alignment horizontal="center" vertical="center"/>
    </xf>
    <xf numFmtId="0" fontId="52" fillId="0" borderId="41" xfId="0" applyFont="1" applyFill="1" applyBorder="1" applyAlignment="1" applyProtection="1">
      <alignment horizontal="center" vertical="center"/>
    </xf>
    <xf numFmtId="0" fontId="52" fillId="0" borderId="40" xfId="0" applyFont="1" applyFill="1" applyBorder="1" applyAlignment="1" applyProtection="1">
      <alignment horizontal="center" vertical="center"/>
    </xf>
    <xf numFmtId="0" fontId="50" fillId="0" borderId="121" xfId="0" applyFont="1" applyFill="1" applyBorder="1" applyProtection="1">
      <alignment vertical="center"/>
    </xf>
    <xf numFmtId="0" fontId="50" fillId="0" borderId="122" xfId="0" applyFont="1" applyFill="1" applyBorder="1" applyAlignment="1" applyProtection="1">
      <alignment horizontal="center" vertical="center"/>
    </xf>
    <xf numFmtId="0" fontId="50" fillId="0" borderId="109" xfId="0" applyFont="1" applyFill="1" applyBorder="1" applyAlignment="1" applyProtection="1">
      <alignment horizontal="center" vertical="center" shrinkToFit="1"/>
    </xf>
    <xf numFmtId="0" fontId="50" fillId="0" borderId="0" xfId="0" applyFont="1" applyFill="1" applyBorder="1" applyAlignment="1" applyProtection="1">
      <alignment horizontal="center" vertical="center" shrinkToFit="1"/>
    </xf>
    <xf numFmtId="0" fontId="50" fillId="51" borderId="123" xfId="0" applyFont="1" applyFill="1" applyBorder="1" applyAlignment="1" applyProtection="1">
      <alignment horizontal="center" vertical="center"/>
    </xf>
    <xf numFmtId="0" fontId="52" fillId="0" borderId="72" xfId="0" applyFont="1" applyFill="1" applyBorder="1" applyAlignment="1" applyProtection="1">
      <alignment horizontal="center" vertical="center"/>
    </xf>
    <xf numFmtId="0" fontId="50" fillId="0" borderId="100" xfId="0" applyFont="1" applyFill="1" applyBorder="1" applyAlignment="1" applyProtection="1">
      <alignment horizontal="center" vertical="center" shrinkToFit="1"/>
    </xf>
    <xf numFmtId="187" fontId="50" fillId="0" borderId="101" xfId="0" applyNumberFormat="1" applyFont="1" applyFill="1" applyBorder="1" applyProtection="1">
      <alignment vertical="center"/>
    </xf>
    <xf numFmtId="187" fontId="50" fillId="0" borderId="77" xfId="0" applyNumberFormat="1" applyFont="1" applyFill="1" applyBorder="1" applyProtection="1">
      <alignment vertical="center"/>
    </xf>
    <xf numFmtId="0" fontId="53" fillId="0" borderId="28" xfId="0" applyFont="1" applyFill="1" applyBorder="1" applyAlignment="1" applyProtection="1">
      <alignment horizontal="center" vertical="center" wrapText="1" shrinkToFit="1"/>
    </xf>
    <xf numFmtId="0" fontId="50" fillId="51" borderId="108" xfId="0" applyFont="1" applyFill="1" applyBorder="1" applyAlignment="1" applyProtection="1">
      <alignment horizontal="center" vertical="center"/>
    </xf>
    <xf numFmtId="0" fontId="52" fillId="0" borderId="28" xfId="0" applyFont="1" applyFill="1" applyBorder="1" applyAlignment="1" applyProtection="1">
      <alignment horizontal="center" vertical="center"/>
    </xf>
    <xf numFmtId="0" fontId="50" fillId="0" borderId="124" xfId="0" applyFont="1" applyFill="1" applyBorder="1" applyProtection="1">
      <alignment vertical="center"/>
    </xf>
    <xf numFmtId="0" fontId="50" fillId="0" borderId="125" xfId="0" applyFont="1" applyFill="1" applyBorder="1" applyAlignment="1" applyProtection="1">
      <alignment horizontal="center" vertical="center"/>
    </xf>
    <xf numFmtId="0" fontId="50" fillId="0" borderId="126" xfId="0" applyFont="1" applyBorder="1" applyAlignment="1" applyProtection="1">
      <alignment horizontal="center" vertical="center"/>
    </xf>
    <xf numFmtId="0" fontId="50" fillId="0" borderId="127" xfId="0" applyFont="1" applyFill="1" applyBorder="1" applyAlignment="1" applyProtection="1">
      <alignment vertical="center" shrinkToFit="1"/>
    </xf>
    <xf numFmtId="183" fontId="50" fillId="0" borderId="111" xfId="0" applyNumberFormat="1" applyFont="1" applyFill="1" applyBorder="1" applyProtection="1">
      <alignment vertical="center"/>
    </xf>
    <xf numFmtId="0" fontId="50" fillId="0" borderId="128" xfId="0" applyFont="1" applyFill="1" applyBorder="1" applyAlignment="1" applyProtection="1">
      <alignment horizontal="center" vertical="center" shrinkToFit="1"/>
    </xf>
    <xf numFmtId="0" fontId="50" fillId="0" borderId="5" xfId="0" applyFont="1" applyFill="1" applyBorder="1" applyProtection="1">
      <alignment vertical="center"/>
    </xf>
    <xf numFmtId="0" fontId="50" fillId="0" borderId="129" xfId="0" applyFont="1" applyFill="1" applyBorder="1" applyProtection="1">
      <alignment vertical="center"/>
    </xf>
    <xf numFmtId="0" fontId="53" fillId="0" borderId="130" xfId="0" applyFont="1" applyFill="1" applyBorder="1" applyAlignment="1" applyProtection="1">
      <alignment horizontal="center" vertical="center" wrapText="1" shrinkToFit="1"/>
    </xf>
    <xf numFmtId="0" fontId="53" fillId="0" borderId="131" xfId="0" applyFont="1" applyFill="1" applyBorder="1" applyAlignment="1" applyProtection="1">
      <alignment horizontal="center" vertical="center" wrapText="1" shrinkToFit="1"/>
    </xf>
    <xf numFmtId="0" fontId="50" fillId="0" borderId="72" xfId="0" applyFont="1" applyFill="1" applyBorder="1" applyAlignment="1" applyProtection="1">
      <alignment vertical="center"/>
    </xf>
    <xf numFmtId="183" fontId="50" fillId="0" borderId="93" xfId="0" applyNumberFormat="1" applyFont="1" applyFill="1" applyBorder="1" applyProtection="1">
      <alignment vertical="center"/>
    </xf>
    <xf numFmtId="183" fontId="50" fillId="0" borderId="105" xfId="0" applyNumberFormat="1" applyFont="1" applyFill="1" applyBorder="1" applyProtection="1">
      <alignment vertical="center"/>
    </xf>
    <xf numFmtId="183" fontId="53" fillId="0" borderId="0" xfId="0" applyNumberFormat="1" applyFont="1" applyFill="1" applyBorder="1" applyProtection="1">
      <alignment vertical="center"/>
    </xf>
    <xf numFmtId="0" fontId="50" fillId="0" borderId="83" xfId="0" applyFont="1" applyBorder="1" applyProtection="1">
      <alignment vertical="center"/>
    </xf>
    <xf numFmtId="0" fontId="50" fillId="0" borderId="132" xfId="0" applyFont="1" applyBorder="1" applyAlignment="1" applyProtection="1">
      <alignment horizontal="center" vertical="center"/>
    </xf>
    <xf numFmtId="0" fontId="50" fillId="0" borderId="133" xfId="0" applyFont="1" applyFill="1" applyBorder="1" applyAlignment="1" applyProtection="1">
      <alignment horizontal="center" vertical="center" shrinkToFit="1"/>
    </xf>
    <xf numFmtId="183" fontId="50" fillId="0" borderId="134" xfId="0" applyNumberFormat="1" applyFont="1" applyFill="1" applyBorder="1" applyProtection="1">
      <alignment vertical="center"/>
    </xf>
    <xf numFmtId="0" fontId="50" fillId="0" borderId="43" xfId="0" applyFont="1" applyFill="1" applyBorder="1" applyAlignment="1" applyProtection="1">
      <alignment horizontal="center" vertical="center" shrinkToFit="1"/>
    </xf>
  </cellXfs>
  <cellStyles count="351">
    <cellStyle name=" 1" xfId="1"/>
    <cellStyle name="20% - アクセント 1 2" xfId="2"/>
    <cellStyle name="20% - アクセント 1 2 2" xfId="3"/>
    <cellStyle name="20% - アクセント 1 3" xfId="4"/>
    <cellStyle name="20% - アクセント 2 2" xfId="5"/>
    <cellStyle name="20% - アクセント 2 2 2" xfId="6"/>
    <cellStyle name="20% - アクセント 2 3" xfId="7"/>
    <cellStyle name="20% - アクセント 3 2" xfId="8"/>
    <cellStyle name="20% - アクセント 3 2 2" xfId="9"/>
    <cellStyle name="20% - アクセント 3 3" xfId="10"/>
    <cellStyle name="20% - アクセント 4 2" xfId="11"/>
    <cellStyle name="20% - アクセント 4 2 2" xfId="12"/>
    <cellStyle name="20% - アクセント 4 3" xfId="13"/>
    <cellStyle name="20% - アクセント 5 2" xfId="14"/>
    <cellStyle name="20% - アクセント 5 3" xfId="15"/>
    <cellStyle name="20% - アクセント 6 2" xfId="16"/>
    <cellStyle name="20% - アクセント 6 2 2" xfId="17"/>
    <cellStyle name="20% - アクセント 6 3" xfId="18"/>
    <cellStyle name="40% - アクセント 1 2" xfId="19"/>
    <cellStyle name="40% - アクセント 1 2 2" xfId="20"/>
    <cellStyle name="40% - アクセント 1 3" xfId="21"/>
    <cellStyle name="40% - アクセント 2 2" xfId="22"/>
    <cellStyle name="40% - アクセント 2 3" xfId="23"/>
    <cellStyle name="40% - アクセント 3 2" xfId="24"/>
    <cellStyle name="40% - アクセント 3 2 2" xfId="25"/>
    <cellStyle name="40% - アクセント 3 3" xfId="26"/>
    <cellStyle name="40% - アクセント 4 2" xfId="27"/>
    <cellStyle name="40% - アクセント 4 2 2" xfId="28"/>
    <cellStyle name="40% - アクセント 4 3" xfId="29"/>
    <cellStyle name="40% - アクセント 5 2" xfId="30"/>
    <cellStyle name="40% - アクセント 5 3" xfId="31"/>
    <cellStyle name="40% - アクセント 6 2" xfId="32"/>
    <cellStyle name="40% - アクセント 6 2 2" xfId="33"/>
    <cellStyle name="40% - アクセント 6 3" xfId="34"/>
    <cellStyle name="60% - アクセント 1 2" xfId="35"/>
    <cellStyle name="60% - アクセント 1 2 2" xfId="36"/>
    <cellStyle name="60% - アクセント 1 3" xfId="37"/>
    <cellStyle name="60% - アクセント 2 2" xfId="38"/>
    <cellStyle name="60% - アクセント 2 3" xfId="39"/>
    <cellStyle name="60% - アクセント 3 2" xfId="40"/>
    <cellStyle name="60% - アクセント 3 2 2" xfId="41"/>
    <cellStyle name="60% - アクセント 3 3" xfId="42"/>
    <cellStyle name="60% - アクセント 4 2" xfId="43"/>
    <cellStyle name="60% - アクセント 4 2 2" xfId="44"/>
    <cellStyle name="60% - アクセント 4 3" xfId="45"/>
    <cellStyle name="60% - アクセント 5 2" xfId="46"/>
    <cellStyle name="60% - アクセント 5 3" xfId="47"/>
    <cellStyle name="60% - アクセント 6 2" xfId="48"/>
    <cellStyle name="60% - アクセント 6 2 2" xfId="49"/>
    <cellStyle name="60% - アクセント 6 3" xfId="50"/>
    <cellStyle name="Calc Currency (0)" xfId="51"/>
    <cellStyle name="Calc Currency (0) 2" xfId="52"/>
    <cellStyle name="Calc Currency (0) 3" xfId="53"/>
    <cellStyle name="Excel Built-in Normal" xfId="54"/>
    <cellStyle name="Grey" xfId="55"/>
    <cellStyle name="Header1" xfId="56"/>
    <cellStyle name="Header1 2" xfId="57"/>
    <cellStyle name="Header1 3" xfId="58"/>
    <cellStyle name="Header2" xfId="59"/>
    <cellStyle name="Header2 2" xfId="60"/>
    <cellStyle name="Header2 2 2" xfId="61"/>
    <cellStyle name="Header2 2 2 2" xfId="62"/>
    <cellStyle name="Header2 2 2 3" xfId="63"/>
    <cellStyle name="Header2 2 3" xfId="64"/>
    <cellStyle name="Header2 2 3 2" xfId="65"/>
    <cellStyle name="Header2 2 3 3" xfId="66"/>
    <cellStyle name="Header2 2 4" xfId="67"/>
    <cellStyle name="Header2 2 5" xfId="68"/>
    <cellStyle name="Header2 2 6" xfId="69"/>
    <cellStyle name="Header2 3" xfId="70"/>
    <cellStyle name="Header2 3 2" xfId="71"/>
    <cellStyle name="Header2 3 2 2" xfId="72"/>
    <cellStyle name="Header2 3 2 3" xfId="73"/>
    <cellStyle name="Header2 3 2 4" xfId="74"/>
    <cellStyle name="Header2 3 3" xfId="75"/>
    <cellStyle name="Header2 3 4" xfId="76"/>
    <cellStyle name="Header2 4" xfId="77"/>
    <cellStyle name="Header2 4 2" xfId="78"/>
    <cellStyle name="Header2 4 3" xfId="79"/>
    <cellStyle name="Header2 5" xfId="80"/>
    <cellStyle name="Header2 5 2" xfId="81"/>
    <cellStyle name="Header2 5 3" xfId="82"/>
    <cellStyle name="Header2 6" xfId="83"/>
    <cellStyle name="Header2 7" xfId="84"/>
    <cellStyle name="Header2 8" xfId="85"/>
    <cellStyle name="IBM(401K)" xfId="86"/>
    <cellStyle name="Input [yellow]" xfId="87"/>
    <cellStyle name="J401K" xfId="88"/>
    <cellStyle name="Normal - Style1" xfId="89"/>
    <cellStyle name="Normal_#18-Internet" xfId="90"/>
    <cellStyle name="Percent [2]" xfId="91"/>
    <cellStyle name="どちらでもない 2" xfId="92"/>
    <cellStyle name="どちらでもない 3" xfId="93"/>
    <cellStyle name="アクセント 1 2" xfId="94"/>
    <cellStyle name="アクセント 1 2 2" xfId="95"/>
    <cellStyle name="アクセント 1 3" xfId="96"/>
    <cellStyle name="アクセント 2 2" xfId="97"/>
    <cellStyle name="アクセント 2 3" xfId="98"/>
    <cellStyle name="アクセント 3 2" xfId="99"/>
    <cellStyle name="アクセント 3 3" xfId="100"/>
    <cellStyle name="アクセント 4 2" xfId="101"/>
    <cellStyle name="アクセント 4 2 2" xfId="102"/>
    <cellStyle name="アクセント 4 3" xfId="103"/>
    <cellStyle name="アクセント 5 2" xfId="104"/>
    <cellStyle name="アクセント 5 3" xfId="105"/>
    <cellStyle name="アクセント 6 2" xfId="106"/>
    <cellStyle name="アクセント 6 3" xfId="107"/>
    <cellStyle name="オン/バッチ" xfId="108"/>
    <cellStyle name="タイトル 2" xfId="109"/>
    <cellStyle name="タイトル 2 2" xfId="110"/>
    <cellStyle name="タイトル 3" xfId="111"/>
    <cellStyle name="チェック セル 2" xfId="112"/>
    <cellStyle name="チェック セル 3" xfId="113"/>
    <cellStyle name="ハイパーリンク 2" xfId="114"/>
    <cellStyle name="パーセント 2" xfId="115"/>
    <cellStyle name="パーセント 3" xfId="116"/>
    <cellStyle name="パーセント 3 2" xfId="117"/>
    <cellStyle name="メモ 2" xfId="118"/>
    <cellStyle name="メモ 2 2" xfId="119"/>
    <cellStyle name="メモ 2 2 2" xfId="120"/>
    <cellStyle name="メモ 2 2 3" xfId="121"/>
    <cellStyle name="メモ 2 2 4" xfId="122"/>
    <cellStyle name="メモ 2 3" xfId="123"/>
    <cellStyle name="メモ 2 3 2" xfId="124"/>
    <cellStyle name="メモ 2 3 3" xfId="125"/>
    <cellStyle name="メモ 2 3 4" xfId="126"/>
    <cellStyle name="メモ 2 4" xfId="127"/>
    <cellStyle name="メモ 2 5" xfId="128"/>
    <cellStyle name="メモ 2 6" xfId="129"/>
    <cellStyle name="メモ 3" xfId="130"/>
    <cellStyle name="メモ 3 2" xfId="131"/>
    <cellStyle name="メモ 3 2 2" xfId="132"/>
    <cellStyle name="メモ 3 2 3" xfId="133"/>
    <cellStyle name="メモ 3 2 4" xfId="134"/>
    <cellStyle name="メモ 3 3" xfId="135"/>
    <cellStyle name="メモ 3 3 2" xfId="136"/>
    <cellStyle name="メモ 3 3 3" xfId="137"/>
    <cellStyle name="メモ 3 3 4" xfId="138"/>
    <cellStyle name="メモ 3 4" xfId="139"/>
    <cellStyle name="メモ 3 5" xfId="140"/>
    <cellStyle name="メモ 3 6" xfId="141"/>
    <cellStyle name="リンク セル 2" xfId="142"/>
    <cellStyle name="リンク セル 3" xfId="143"/>
    <cellStyle name="入力 2" xfId="144"/>
    <cellStyle name="入力 2 2" xfId="145"/>
    <cellStyle name="入力 2 2 2" xfId="146"/>
    <cellStyle name="入力 2 2 3" xfId="147"/>
    <cellStyle name="入力 2 2 4" xfId="148"/>
    <cellStyle name="入力 2 3" xfId="149"/>
    <cellStyle name="入力 2 3 2" xfId="150"/>
    <cellStyle name="入力 2 3 3" xfId="151"/>
    <cellStyle name="入力 2 3 4" xfId="152"/>
    <cellStyle name="入力 2 4" xfId="153"/>
    <cellStyle name="入力 2 5" xfId="154"/>
    <cellStyle name="入力 2 6" xfId="155"/>
    <cellStyle name="入力 3" xfId="156"/>
    <cellStyle name="入力 3 2" xfId="157"/>
    <cellStyle name="入力 3 2 2" xfId="158"/>
    <cellStyle name="入力 3 2 3" xfId="159"/>
    <cellStyle name="入力 3 2 4" xfId="160"/>
    <cellStyle name="入力 3 3" xfId="161"/>
    <cellStyle name="入力 3 3 2" xfId="162"/>
    <cellStyle name="入力 3 3 3" xfId="163"/>
    <cellStyle name="入力 3 3 4" xfId="164"/>
    <cellStyle name="入力 3 4" xfId="165"/>
    <cellStyle name="入力 3 5" xfId="166"/>
    <cellStyle name="入力 3 6" xfId="167"/>
    <cellStyle name="出力 2" xfId="168"/>
    <cellStyle name="出力 2 2" xfId="169"/>
    <cellStyle name="出力 2 2 2" xfId="170"/>
    <cellStyle name="出力 2 2 3" xfId="171"/>
    <cellStyle name="出力 2 2 4" xfId="172"/>
    <cellStyle name="出力 2 3" xfId="173"/>
    <cellStyle name="出力 2 3 2" xfId="174"/>
    <cellStyle name="出力 2 3 3" xfId="175"/>
    <cellStyle name="出力 2 3 4" xfId="176"/>
    <cellStyle name="出力 2 4" xfId="177"/>
    <cellStyle name="出力 2 5" xfId="178"/>
    <cellStyle name="出力 2 6" xfId="179"/>
    <cellStyle name="出力 3" xfId="180"/>
    <cellStyle name="出力 3 2" xfId="181"/>
    <cellStyle name="出力 3 2 2" xfId="182"/>
    <cellStyle name="出力 3 2 3" xfId="183"/>
    <cellStyle name="出力 3 2 4" xfId="184"/>
    <cellStyle name="出力 3 3" xfId="185"/>
    <cellStyle name="出力 3 3 2" xfId="186"/>
    <cellStyle name="出力 3 3 3" xfId="187"/>
    <cellStyle name="出力 3 3 4" xfId="188"/>
    <cellStyle name="出力 3 4" xfId="189"/>
    <cellStyle name="出力 3 5" xfId="190"/>
    <cellStyle name="出力 3 6" xfId="191"/>
    <cellStyle name="悪い 2" xfId="192"/>
    <cellStyle name="悪い 3" xfId="193"/>
    <cellStyle name="未定義" xfId="194"/>
    <cellStyle name="桁区切り 2" xfId="195"/>
    <cellStyle name="桁区切り 2 2" xfId="196"/>
    <cellStyle name="桁区切り 2 2 2" xfId="197"/>
    <cellStyle name="桁区切り 2 2 3" xfId="198"/>
    <cellStyle name="桁区切り 2 3" xfId="199"/>
    <cellStyle name="桁区切り 3" xfId="200"/>
    <cellStyle name="桁区切り 3 2" xfId="201"/>
    <cellStyle name="桁区切り 4" xfId="202"/>
    <cellStyle name="桁区切り 5" xfId="203"/>
    <cellStyle name="桁区切り 6" xfId="204"/>
    <cellStyle name="桁区切り 6_07_ 変更交付申請書②" xfId="205"/>
    <cellStyle name="標準" xfId="0" builtinId="0"/>
    <cellStyle name="標準 10" xfId="206"/>
    <cellStyle name="標準 11" xfId="207"/>
    <cellStyle name="標準 11 2" xfId="208"/>
    <cellStyle name="標準 12" xfId="209"/>
    <cellStyle name="標準 13" xfId="210"/>
    <cellStyle name="標準 14" xfId="211"/>
    <cellStyle name="標準 2" xfId="212"/>
    <cellStyle name="標準 2 10" xfId="213"/>
    <cellStyle name="標準 2 2" xfId="214"/>
    <cellStyle name="標準 2 2 17" xfId="215"/>
    <cellStyle name="標準 2 2 2" xfId="216"/>
    <cellStyle name="標準 2 2 2 2" xfId="217"/>
    <cellStyle name="標準 2 2 2 2 13" xfId="218"/>
    <cellStyle name="標準 2 2 2 2 2" xfId="219"/>
    <cellStyle name="標準 2 2 2 2 3" xfId="220"/>
    <cellStyle name="標準 2 2 2 3" xfId="221"/>
    <cellStyle name="標準 2 2 2 4" xfId="222"/>
    <cellStyle name="標準 2 2 2 5" xfId="223"/>
    <cellStyle name="標準 2 2 2 5 2" xfId="224"/>
    <cellStyle name="標準 2 2 3" xfId="225"/>
    <cellStyle name="標準 2 2_aa" xfId="226"/>
    <cellStyle name="標準 2 2_交付金交付申請書H27 改修前後比較資料 20150109" xfId="227"/>
    <cellStyle name="標準 2 2_交付金交付申請書H27 改修前後比較資料 20150109 2" xfId="228"/>
    <cellStyle name="標準 2 2_交付金交付申請書（一般）H25配布用 20130122" xfId="229"/>
    <cellStyle name="標準 2 2_交付金交付申請書（一般）H25配布用 20130122 2" xfId="230"/>
    <cellStyle name="標準 2 3" xfId="231"/>
    <cellStyle name="標準 2 3 2" xfId="232"/>
    <cellStyle name="標準 2 3 3" xfId="233"/>
    <cellStyle name="標準 2 4" xfId="234"/>
    <cellStyle name="標準 2 4 2" xfId="235"/>
    <cellStyle name="標準 2 4 3" xfId="236"/>
    <cellStyle name="標準 2 4 4" xfId="237"/>
    <cellStyle name="標準 2 4 5" xfId="238"/>
    <cellStyle name="標準 2 5" xfId="239"/>
    <cellStyle name="標準 2 6" xfId="240"/>
    <cellStyle name="標準 2 7" xfId="241"/>
    <cellStyle name="標準 2 8" xfId="242"/>
    <cellStyle name="標準 2 9" xfId="243"/>
    <cellStyle name="標準 26" xfId="244"/>
    <cellStyle name="標準 2_01_【様式第１号】交付申請書H26案 住所欄変更" xfId="245"/>
    <cellStyle name="標準 3" xfId="246"/>
    <cellStyle name="標準 3 2" xfId="247"/>
    <cellStyle name="標準 3 2 2" xfId="248"/>
    <cellStyle name="標準 3 3" xfId="249"/>
    <cellStyle name="標準 3 3 2" xfId="250"/>
    <cellStyle name="標準 3 3 3" xfId="251"/>
    <cellStyle name="標準 3 4" xfId="252"/>
    <cellStyle name="標準 3 5" xfId="253"/>
    <cellStyle name="標準 3 6" xfId="254"/>
    <cellStyle name="標準 3 7" xfId="255"/>
    <cellStyle name="標準 3 7 2" xfId="256"/>
    <cellStyle name="標準 3 7 2 2" xfId="257"/>
    <cellStyle name="標準 3_別冊35 印刷業者連携用CSVファイルレイアウト" xfId="258"/>
    <cellStyle name="標準 4" xfId="259"/>
    <cellStyle name="標準 4 2" xfId="260"/>
    <cellStyle name="標準 4 2 2" xfId="261"/>
    <cellStyle name="標準 4 3" xfId="262"/>
    <cellStyle name="標準 4 4" xfId="263"/>
    <cellStyle name="標準 4 5" xfId="264"/>
    <cellStyle name="標準 5" xfId="265"/>
    <cellStyle name="標準 5 2" xfId="266"/>
    <cellStyle name="標準 5 2 2" xfId="267"/>
    <cellStyle name="標準 5 3" xfId="268"/>
    <cellStyle name="標準 6" xfId="269"/>
    <cellStyle name="標準 6 2" xfId="270"/>
    <cellStyle name="標準 7" xfId="271"/>
    <cellStyle name="標準 7 2" xfId="272"/>
    <cellStyle name="標準 8" xfId="273"/>
    <cellStyle name="標準 8 2" xfId="274"/>
    <cellStyle name="標準 9" xfId="275"/>
    <cellStyle name="標準 9 2" xfId="276"/>
    <cellStyle name="罫線" xfId="277"/>
    <cellStyle name="罫線 2" xfId="278"/>
    <cellStyle name="罫線 3" xfId="279"/>
    <cellStyle name="脱浦 [0.00]_Sheet1" xfId="280"/>
    <cellStyle name="脱浦_Sheet1" xfId="281"/>
    <cellStyle name="良い 2" xfId="282"/>
    <cellStyle name="良い 3" xfId="283"/>
    <cellStyle name="見出し 1 2" xfId="284"/>
    <cellStyle name="見出し 1 2 2" xfId="285"/>
    <cellStyle name="見出し 1 3" xfId="286"/>
    <cellStyle name="見出し 2 2" xfId="287"/>
    <cellStyle name="見出し 2 2 2" xfId="288"/>
    <cellStyle name="見出し 2 3" xfId="289"/>
    <cellStyle name="見出し 3 2" xfId="290"/>
    <cellStyle name="見出し 3 2 2" xfId="291"/>
    <cellStyle name="見出し 3 3" xfId="292"/>
    <cellStyle name="見出し 4 2" xfId="293"/>
    <cellStyle name="見出し 4 2 2" xfId="294"/>
    <cellStyle name="見出し 4 3" xfId="295"/>
    <cellStyle name="計算 2" xfId="296"/>
    <cellStyle name="計算 2 2" xfId="297"/>
    <cellStyle name="計算 2 2 2" xfId="298"/>
    <cellStyle name="計算 2 2 3" xfId="299"/>
    <cellStyle name="計算 2 2 4" xfId="300"/>
    <cellStyle name="計算 2 3" xfId="301"/>
    <cellStyle name="計算 2 3 2" xfId="302"/>
    <cellStyle name="計算 2 3 3" xfId="303"/>
    <cellStyle name="計算 2 3 4" xfId="304"/>
    <cellStyle name="計算 2 4" xfId="305"/>
    <cellStyle name="計算 2 5" xfId="306"/>
    <cellStyle name="計算 2 6" xfId="307"/>
    <cellStyle name="計算 3" xfId="308"/>
    <cellStyle name="計算 3 2" xfId="309"/>
    <cellStyle name="計算 3 2 2" xfId="310"/>
    <cellStyle name="計算 3 2 3" xfId="311"/>
    <cellStyle name="計算 3 2 4" xfId="312"/>
    <cellStyle name="計算 3 3" xfId="313"/>
    <cellStyle name="計算 3 3 2" xfId="314"/>
    <cellStyle name="計算 3 3 3" xfId="315"/>
    <cellStyle name="計算 3 3 4" xfId="316"/>
    <cellStyle name="計算 3 4" xfId="317"/>
    <cellStyle name="計算 3 5" xfId="318"/>
    <cellStyle name="計算 3 6" xfId="319"/>
    <cellStyle name="説明文 2" xfId="320"/>
    <cellStyle name="説明文 3" xfId="321"/>
    <cellStyle name="警告文 2" xfId="322"/>
    <cellStyle name="警告文 3" xfId="323"/>
    <cellStyle name="通貨 2" xfId="324"/>
    <cellStyle name="集計 2" xfId="325"/>
    <cellStyle name="集計 2 2" xfId="326"/>
    <cellStyle name="集計 2 2 2" xfId="327"/>
    <cellStyle name="集計 2 2 3" xfId="328"/>
    <cellStyle name="集計 2 2 4" xfId="329"/>
    <cellStyle name="集計 2 3" xfId="330"/>
    <cellStyle name="集計 2 3 2" xfId="331"/>
    <cellStyle name="集計 2 3 3" xfId="332"/>
    <cellStyle name="集計 2 3 4" xfId="333"/>
    <cellStyle name="集計 2 4" xfId="334"/>
    <cellStyle name="集計 2 5" xfId="335"/>
    <cellStyle name="集計 2 6" xfId="336"/>
    <cellStyle name="集計 3" xfId="337"/>
    <cellStyle name="集計 3 2" xfId="338"/>
    <cellStyle name="集計 3 2 2" xfId="339"/>
    <cellStyle name="集計 3 2 3" xfId="340"/>
    <cellStyle name="集計 3 2 4" xfId="341"/>
    <cellStyle name="集計 3 3" xfId="342"/>
    <cellStyle name="集計 3 3 2" xfId="343"/>
    <cellStyle name="集計 3 3 3" xfId="344"/>
    <cellStyle name="集計 3 3 4" xfId="345"/>
    <cellStyle name="集計 3 4" xfId="346"/>
    <cellStyle name="集計 3 5" xfId="347"/>
    <cellStyle name="集計 3 6" xfId="348"/>
    <cellStyle name="飯尾用" xfId="349"/>
    <cellStyle name="桁区切り" xfId="350" builtinId="6"/>
  </cellStyles>
  <dxfs count="7">
    <dxf>
      <font>
        <color theme="0"/>
      </font>
      <fill>
        <patternFill patternType="none">
          <bgColor auto="1"/>
        </patternFill>
      </fill>
      <border>
        <left/>
        <right/>
        <top/>
        <bottom/>
      </border>
    </dxf>
    <dxf>
      <font>
        <b/>
        <i val="0"/>
        <color rgb="FFFF0000"/>
      </font>
    </dxf>
    <dxf>
      <fill>
        <patternFill>
          <bgColor rgb="FFFF0000"/>
        </patternFill>
      </fill>
    </dxf>
    <dxf>
      <font>
        <color theme="0"/>
      </font>
    </dxf>
    <dxf>
      <font>
        <color theme="0"/>
      </font>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color rgb="FFCCFFFF"/>
      <color rgb="FFFFFF99"/>
      <color rgb="FF0000FF"/>
      <color rgb="FFFF99CC"/>
      <color rgb="FFF4F7FB"/>
      <color rgb="FFCC99FF"/>
      <color rgb="FFFFCC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S60"/>
  <sheetViews>
    <sheetView showGridLines="0" tabSelected="1" view="pageBreakPreview" zoomScale="85" zoomScaleNormal="85" zoomScaleSheetLayoutView="85" workbookViewId="0">
      <selection activeCell="U66" sqref="U66"/>
    </sheetView>
  </sheetViews>
  <sheetFormatPr defaultColWidth="9" defaultRowHeight="18.75"/>
  <cols>
    <col min="1" max="1" width="5.44140625" style="1" customWidth="1"/>
    <col min="2" max="2" width="27.33203125" style="1" customWidth="1"/>
    <col min="3" max="8" width="10.77734375" style="1" customWidth="1"/>
    <col min="9" max="9" width="16.44140625" style="1" customWidth="1"/>
    <col min="10" max="10" width="9" style="1" hidden="1" customWidth="1"/>
    <col min="11" max="11" width="5.88671875" style="1" hidden="1" customWidth="1"/>
    <col min="12" max="12" width="9.6640625" style="1" hidden="1" customWidth="1"/>
    <col min="13" max="19" width="11.6640625" style="1" hidden="1" customWidth="1"/>
    <col min="20" max="20" width="11.6640625" style="1" customWidth="1"/>
    <col min="21" max="16384" width="9" style="1"/>
  </cols>
  <sheetData>
    <row r="1" spans="1:19" ht="34.5" customHeight="1">
      <c r="A1" s="2" t="s">
        <v>2</v>
      </c>
    </row>
    <row r="2" spans="1:19" ht="14.1" customHeight="1">
      <c r="A2" s="3">
        <v>1</v>
      </c>
      <c r="B2" s="14" t="s">
        <v>82</v>
      </c>
      <c r="C2" s="34" t="s">
        <v>10</v>
      </c>
      <c r="D2" s="56" t="s">
        <v>17</v>
      </c>
      <c r="E2" s="70" t="s">
        <v>19</v>
      </c>
      <c r="F2" s="82" t="s">
        <v>15</v>
      </c>
      <c r="G2" s="95" t="s">
        <v>16</v>
      </c>
      <c r="H2" s="109" t="s">
        <v>30</v>
      </c>
      <c r="I2" s="123"/>
      <c r="N2" s="1" t="s">
        <v>93</v>
      </c>
    </row>
    <row r="3" spans="1:19" ht="14.1" customHeight="1">
      <c r="A3" s="3"/>
      <c r="B3" s="15"/>
      <c r="C3" s="35"/>
      <c r="D3" s="57"/>
      <c r="E3" s="70"/>
      <c r="F3" s="83"/>
      <c r="G3" s="96"/>
      <c r="H3" s="110"/>
      <c r="I3" s="124" t="s">
        <v>21</v>
      </c>
      <c r="N3" s="187" t="s">
        <v>24</v>
      </c>
      <c r="O3" s="202" t="s">
        <v>67</v>
      </c>
      <c r="P3" s="202"/>
      <c r="Q3" s="231" t="s">
        <v>64</v>
      </c>
    </row>
    <row r="4" spans="1:19" ht="24.9" customHeight="1">
      <c r="A4" s="3"/>
      <c r="B4" s="16" t="s">
        <v>25</v>
      </c>
      <c r="C4" s="36"/>
      <c r="D4" s="58"/>
      <c r="E4" s="71"/>
      <c r="F4" s="84"/>
      <c r="G4" s="97"/>
      <c r="H4" s="111">
        <f>SUM(C4:G4)</f>
        <v>0</v>
      </c>
      <c r="I4" s="125">
        <f>H4-E4-G4</f>
        <v>0</v>
      </c>
      <c r="K4" s="133" t="s">
        <v>61</v>
      </c>
      <c r="L4" s="150"/>
      <c r="N4" s="188"/>
      <c r="O4" s="203" t="s">
        <v>50</v>
      </c>
      <c r="P4" s="216" t="s">
        <v>66</v>
      </c>
      <c r="Q4" s="232" t="s">
        <v>68</v>
      </c>
    </row>
    <row r="5" spans="1:19" ht="24.9" customHeight="1">
      <c r="A5" s="3"/>
      <c r="B5" s="17" t="s">
        <v>63</v>
      </c>
      <c r="C5" s="37"/>
      <c r="D5" s="59"/>
      <c r="E5" s="72"/>
      <c r="F5" s="85"/>
      <c r="G5" s="98"/>
      <c r="H5" s="112">
        <f>SUM(C5:G5)</f>
        <v>0</v>
      </c>
      <c r="I5" s="126">
        <f>H5-E5-G5</f>
        <v>0</v>
      </c>
      <c r="K5" s="134"/>
      <c r="L5" s="151"/>
      <c r="N5" s="189"/>
      <c r="O5" s="203"/>
      <c r="P5" s="216"/>
      <c r="Q5" s="232"/>
    </row>
    <row r="6" spans="1:19" ht="24.9" customHeight="1">
      <c r="A6" s="3"/>
      <c r="B6" s="18" t="str">
        <f>"③　再編前病床数＝"&amp;$K6&amp;" （※２）"</f>
        <v>③　再編前病床数＝② （※２）</v>
      </c>
      <c r="C6" s="38">
        <f>IF($K6="①",C4,C5)</f>
        <v>0</v>
      </c>
      <c r="D6" s="60">
        <f>IF($K6="①",D4,D5)</f>
        <v>0</v>
      </c>
      <c r="E6" s="73">
        <f>IF($K6="①",E4,E5)</f>
        <v>0</v>
      </c>
      <c r="F6" s="86">
        <f>IF($K6="①",F4,F5)</f>
        <v>0</v>
      </c>
      <c r="G6" s="99">
        <f>IF($K6="①",G4,G5)</f>
        <v>0</v>
      </c>
      <c r="H6" s="113">
        <f>SUM(C6:G6)</f>
        <v>0</v>
      </c>
      <c r="I6" s="86">
        <f>H6-E6-G6</f>
        <v>0</v>
      </c>
      <c r="K6" s="135" t="str">
        <f>IF(I4&lt;I5,"①","②")</f>
        <v>②</v>
      </c>
      <c r="L6" s="152"/>
      <c r="N6" s="190" t="b">
        <f>IF(OR(AND(O6,P6),Q6),TRUE)</f>
        <v>1</v>
      </c>
      <c r="O6" s="204" t="b">
        <f>IF(I6&lt;&gt;0,TRUE)</f>
        <v>0</v>
      </c>
      <c r="P6" s="217" t="b">
        <f>IF(I6&gt;I13,TRUE)</f>
        <v>0</v>
      </c>
      <c r="Q6" s="233" t="b">
        <f>IF(AND(H6=0,H13=0),TRUE)</f>
        <v>1</v>
      </c>
    </row>
    <row r="7" spans="1:19" ht="54" customHeight="1">
      <c r="A7" s="4" t="s">
        <v>69</v>
      </c>
      <c r="B7" s="5"/>
      <c r="C7" s="5"/>
      <c r="D7" s="5"/>
      <c r="E7" s="5"/>
      <c r="F7" s="5"/>
      <c r="G7" s="5"/>
      <c r="H7" s="5"/>
      <c r="I7" s="5"/>
    </row>
    <row r="8" spans="1:19">
      <c r="A8" s="5" t="s">
        <v>0</v>
      </c>
      <c r="B8" s="5"/>
      <c r="C8" s="5"/>
      <c r="D8" s="5"/>
      <c r="E8" s="5"/>
      <c r="F8" s="5"/>
      <c r="G8" s="5"/>
      <c r="H8" s="5"/>
      <c r="I8" s="5"/>
      <c r="M8" s="1" t="s">
        <v>12</v>
      </c>
    </row>
    <row r="9" spans="1:19">
      <c r="A9" s="5" t="s">
        <v>5</v>
      </c>
      <c r="B9" s="5"/>
      <c r="C9" s="5"/>
      <c r="D9" s="5"/>
      <c r="E9" s="5"/>
      <c r="F9" s="5"/>
      <c r="G9" s="5"/>
      <c r="H9" s="5"/>
      <c r="I9" s="5"/>
      <c r="K9" s="136" t="s">
        <v>72</v>
      </c>
      <c r="L9" s="153"/>
      <c r="M9" s="171" t="s">
        <v>10</v>
      </c>
      <c r="N9" s="171" t="s">
        <v>17</v>
      </c>
      <c r="O9" s="171" t="s">
        <v>19</v>
      </c>
      <c r="P9" s="218" t="s">
        <v>15</v>
      </c>
      <c r="Q9" s="234" t="s">
        <v>11</v>
      </c>
      <c r="R9" s="247" t="s">
        <v>30</v>
      </c>
      <c r="S9" s="258"/>
    </row>
    <row r="10" spans="1:19" ht="14.1" customHeight="1">
      <c r="K10" s="137"/>
      <c r="L10" s="154"/>
      <c r="M10" s="172"/>
      <c r="N10" s="172"/>
      <c r="O10" s="172"/>
      <c r="P10" s="219"/>
      <c r="Q10" s="235"/>
      <c r="R10" s="247"/>
      <c r="S10" s="54" t="s">
        <v>26</v>
      </c>
    </row>
    <row r="11" spans="1:19" ht="12" customHeight="1">
      <c r="A11" s="3">
        <v>2</v>
      </c>
      <c r="B11" s="19" t="s">
        <v>91</v>
      </c>
      <c r="C11" s="34" t="s">
        <v>10</v>
      </c>
      <c r="D11" s="56" t="s">
        <v>17</v>
      </c>
      <c r="E11" s="70" t="s">
        <v>19</v>
      </c>
      <c r="F11" s="82" t="s">
        <v>15</v>
      </c>
      <c r="G11" s="96" t="s">
        <v>11</v>
      </c>
      <c r="H11" s="109" t="s">
        <v>30</v>
      </c>
      <c r="I11" s="123"/>
      <c r="K11" s="138"/>
      <c r="L11" s="155"/>
      <c r="M11" s="45">
        <f t="shared" ref="M11:S11" si="0">C13-C6</f>
        <v>0</v>
      </c>
      <c r="N11" s="45">
        <f t="shared" si="0"/>
        <v>0</v>
      </c>
      <c r="O11" s="45">
        <f t="shared" si="0"/>
        <v>0</v>
      </c>
      <c r="P11" s="220">
        <f t="shared" si="0"/>
        <v>0</v>
      </c>
      <c r="Q11" s="106">
        <f t="shared" si="0"/>
        <v>0</v>
      </c>
      <c r="R11" s="117">
        <f t="shared" si="0"/>
        <v>0</v>
      </c>
      <c r="S11" s="45">
        <f t="shared" si="0"/>
        <v>0</v>
      </c>
    </row>
    <row r="12" spans="1:19" ht="12" customHeight="1">
      <c r="A12" s="3"/>
      <c r="B12" s="19"/>
      <c r="C12" s="35"/>
      <c r="D12" s="57"/>
      <c r="E12" s="70"/>
      <c r="F12" s="83"/>
      <c r="G12" s="96"/>
      <c r="H12" s="110"/>
      <c r="I12" s="124" t="s">
        <v>31</v>
      </c>
      <c r="K12" s="139" t="s">
        <v>89</v>
      </c>
      <c r="L12" s="156" t="s">
        <v>20</v>
      </c>
      <c r="M12" s="173">
        <f>IF(M11&gt;0,M11*-1,0)</f>
        <v>0</v>
      </c>
      <c r="N12" s="173">
        <f>IF(N11&gt;0,N11*-1,0)</f>
        <v>0</v>
      </c>
      <c r="O12" s="173">
        <f>IF(O11&gt;0,O11*-1,0)</f>
        <v>0</v>
      </c>
      <c r="P12" s="221">
        <f>IF(P11&gt;0,P11*-1,0)</f>
        <v>0</v>
      </c>
      <c r="Q12" s="236"/>
      <c r="R12" s="248"/>
      <c r="S12" s="259">
        <f>IF(S11&gt;0,S11*-1,0)</f>
        <v>0</v>
      </c>
    </row>
    <row r="13" spans="1:19" ht="24.9" customHeight="1">
      <c r="A13" s="3"/>
      <c r="B13" s="19"/>
      <c r="C13" s="39"/>
      <c r="D13" s="61"/>
      <c r="E13" s="74"/>
      <c r="F13" s="87"/>
      <c r="G13" s="100">
        <v>0</v>
      </c>
      <c r="H13" s="114">
        <f>SUM(C13:G13)</f>
        <v>0</v>
      </c>
      <c r="I13" s="127">
        <f>H13-E13-G13</f>
        <v>0</v>
      </c>
      <c r="K13" s="140"/>
      <c r="L13" s="157" t="s">
        <v>37</v>
      </c>
      <c r="M13" s="174">
        <f>IF(M11&lt;0,M11*-1,0)</f>
        <v>0</v>
      </c>
      <c r="N13" s="174">
        <f>IF(N11&lt;0,N11*-1,0)</f>
        <v>0</v>
      </c>
      <c r="O13" s="174">
        <f>IF(O11&lt;0,O11*-1,0)</f>
        <v>0</v>
      </c>
      <c r="P13" s="222">
        <f>IF(P11&lt;0,P11*-1,0)</f>
        <v>0</v>
      </c>
      <c r="Q13" s="237"/>
      <c r="R13" s="249"/>
      <c r="S13" s="260">
        <f>IF(S11&lt;0,S11*-1,0)</f>
        <v>0</v>
      </c>
    </row>
    <row r="14" spans="1:19" ht="14.1" customHeight="1">
      <c r="G14" s="101"/>
      <c r="H14" s="101"/>
      <c r="I14" s="128" t="s">
        <v>8</v>
      </c>
      <c r="R14" s="94"/>
      <c r="S14" s="261"/>
    </row>
    <row r="15" spans="1:19" s="1" customFormat="1" ht="12.6" customHeight="1">
      <c r="A15" s="6">
        <v>3</v>
      </c>
      <c r="B15" s="20" t="s">
        <v>103</v>
      </c>
      <c r="C15" s="40" t="s">
        <v>10</v>
      </c>
      <c r="D15" s="62" t="s">
        <v>17</v>
      </c>
      <c r="E15" s="75" t="s">
        <v>19</v>
      </c>
      <c r="F15" s="88" t="s">
        <v>15</v>
      </c>
      <c r="G15" s="102" t="s">
        <v>34</v>
      </c>
      <c r="H15" s="115"/>
      <c r="I15" s="115"/>
      <c r="K15" s="115" t="s">
        <v>98</v>
      </c>
      <c r="L15" s="94"/>
      <c r="M15" s="175"/>
      <c r="N15" s="175"/>
      <c r="O15" s="175"/>
      <c r="P15" s="175"/>
      <c r="Q15" s="94"/>
    </row>
    <row r="16" spans="1:19" s="1" customFormat="1" ht="12.6" customHeight="1">
      <c r="A16" s="7"/>
      <c r="B16" s="21"/>
      <c r="C16" s="41"/>
      <c r="D16" s="63"/>
      <c r="E16" s="76"/>
      <c r="F16" s="76"/>
      <c r="G16" s="103"/>
      <c r="H16" s="116"/>
      <c r="I16" s="116"/>
      <c r="K16" s="141" t="s">
        <v>99</v>
      </c>
      <c r="L16" s="158"/>
      <c r="M16" s="176" t="s">
        <v>10</v>
      </c>
      <c r="N16" s="176" t="s">
        <v>17</v>
      </c>
      <c r="O16" s="176" t="s">
        <v>19</v>
      </c>
      <c r="P16" s="223" t="s">
        <v>15</v>
      </c>
      <c r="Q16" s="94"/>
    </row>
    <row r="17" spans="1:19" s="1" customFormat="1" ht="24.9" customHeight="1">
      <c r="A17" s="7"/>
      <c r="B17" s="21"/>
      <c r="C17" s="42"/>
      <c r="D17" s="64"/>
      <c r="E17" s="77"/>
      <c r="F17" s="89"/>
      <c r="G17" s="104">
        <f>SUM(C17,D17,F17)</f>
        <v>0</v>
      </c>
      <c r="H17" s="115"/>
      <c r="I17" s="115"/>
      <c r="K17" s="142" t="s">
        <v>97</v>
      </c>
      <c r="L17" s="159"/>
      <c r="M17" s="177">
        <f>IF(C17&lt;0,C17,0)</f>
        <v>0</v>
      </c>
      <c r="N17" s="177">
        <f>IF(D17&lt;0,D17,0)</f>
        <v>0</v>
      </c>
      <c r="O17" s="177">
        <f>IF(E17&lt;0,E17,0)</f>
        <v>0</v>
      </c>
      <c r="P17" s="224">
        <f>IF(F17&lt;0,F17,0)</f>
        <v>0</v>
      </c>
      <c r="Q17" s="94"/>
      <c r="R17" s="94"/>
      <c r="S17" s="261"/>
    </row>
    <row r="18" spans="1:19" s="1" customFormat="1" ht="19.5">
      <c r="A18" s="8"/>
      <c r="B18" s="22" t="s">
        <v>104</v>
      </c>
      <c r="C18" s="43"/>
      <c r="D18" s="65"/>
      <c r="E18" s="78"/>
      <c r="F18" s="90"/>
      <c r="G18" s="105">
        <f>SUM(C18,D18,F18)</f>
        <v>0</v>
      </c>
      <c r="H18" s="115"/>
      <c r="I18" s="115"/>
      <c r="K18" s="143" t="s">
        <v>73</v>
      </c>
      <c r="L18" s="160"/>
      <c r="M18" s="178">
        <f>IF(C17&gt;0,C17,0)</f>
        <v>0</v>
      </c>
      <c r="N18" s="178">
        <f>IF(D17&gt;0,D17,0)</f>
        <v>0</v>
      </c>
      <c r="O18" s="178">
        <f>IF(E17&gt;0,E17,0)</f>
        <v>0</v>
      </c>
      <c r="P18" s="225">
        <f>IF(F17&gt;0,F17,0)</f>
        <v>0</v>
      </c>
      <c r="Q18" s="94"/>
    </row>
    <row r="19" spans="1:19" s="1" customFormat="1" ht="13.5" customHeight="1">
      <c r="A19" s="9" t="s">
        <v>108</v>
      </c>
      <c r="B19" s="9"/>
      <c r="C19" s="9"/>
      <c r="D19" s="9"/>
      <c r="E19" s="9"/>
      <c r="F19" s="9"/>
      <c r="G19" s="9"/>
      <c r="H19" s="9"/>
      <c r="I19" s="9"/>
    </row>
    <row r="20" spans="1:19" s="1" customFormat="1" ht="38.25" customHeight="1">
      <c r="A20" s="9"/>
      <c r="B20" s="9"/>
      <c r="C20" s="9"/>
      <c r="D20" s="9"/>
      <c r="E20" s="9"/>
      <c r="F20" s="9"/>
      <c r="G20" s="9"/>
      <c r="H20" s="9"/>
      <c r="I20" s="9"/>
    </row>
    <row r="21" spans="1:19" s="1" customFormat="1" ht="13.5" customHeight="1">
      <c r="K21" s="144" t="s">
        <v>6</v>
      </c>
      <c r="L21" s="161"/>
      <c r="M21" s="179" t="s">
        <v>105</v>
      </c>
      <c r="N21" s="191" t="s">
        <v>107</v>
      </c>
      <c r="O21" s="205" t="s">
        <v>102</v>
      </c>
      <c r="P21" s="226" t="s">
        <v>29</v>
      </c>
      <c r="Q21" s="238"/>
      <c r="R21" s="213"/>
      <c r="S21" s="262"/>
    </row>
    <row r="22" spans="1:19" s="1" customFormat="1" ht="24.9" customHeight="1">
      <c r="A22" s="3">
        <v>4</v>
      </c>
      <c r="B22" s="23" t="s">
        <v>13</v>
      </c>
      <c r="C22" s="44" t="s">
        <v>19</v>
      </c>
      <c r="D22" s="44" t="s">
        <v>36</v>
      </c>
      <c r="E22" s="44" t="s">
        <v>30</v>
      </c>
      <c r="K22" s="145"/>
      <c r="L22" s="162"/>
      <c r="M22" s="180" t="s">
        <v>53</v>
      </c>
      <c r="N22" s="192" t="s">
        <v>52</v>
      </c>
      <c r="O22" s="206" t="s">
        <v>3</v>
      </c>
      <c r="P22" s="227"/>
      <c r="Q22" s="239"/>
      <c r="R22" s="250" t="s">
        <v>1</v>
      </c>
      <c r="S22" s="263" t="s">
        <v>54</v>
      </c>
    </row>
    <row r="23" spans="1:19" s="1" customFormat="1" ht="24.9" customHeight="1">
      <c r="A23" s="3"/>
      <c r="B23" s="23"/>
      <c r="C23" s="45">
        <f>IF(E6&lt;E13,P24,0)</f>
        <v>0</v>
      </c>
      <c r="D23" s="48"/>
      <c r="E23" s="45">
        <f>SUM(C23:D23)</f>
        <v>0</v>
      </c>
      <c r="K23" s="145"/>
      <c r="L23" s="162"/>
      <c r="M23" s="181" t="s">
        <v>100</v>
      </c>
      <c r="N23" s="193" t="s">
        <v>101</v>
      </c>
      <c r="O23" s="207" t="s">
        <v>59</v>
      </c>
      <c r="P23" s="227"/>
      <c r="Q23" s="239"/>
      <c r="R23" s="251" t="s">
        <v>40</v>
      </c>
      <c r="S23" s="264" t="s">
        <v>51</v>
      </c>
    </row>
    <row r="24" spans="1:19" ht="13.5" customHeight="1">
      <c r="K24" s="146"/>
      <c r="L24" s="163"/>
      <c r="M24" s="182">
        <f>I6-I13</f>
        <v>0</v>
      </c>
      <c r="N24" s="194">
        <f>G17</f>
        <v>0</v>
      </c>
      <c r="O24" s="208">
        <f>IF(M24&gt;N24,M24-N24,0)</f>
        <v>0</v>
      </c>
      <c r="P24" s="228">
        <f>MIN(R24:S24)</f>
        <v>0</v>
      </c>
      <c r="Q24" s="240"/>
      <c r="R24" s="252">
        <f>O24-D23</f>
        <v>0</v>
      </c>
      <c r="S24" s="265">
        <f>E13+E17-E6</f>
        <v>0</v>
      </c>
    </row>
    <row r="25" spans="1:19" ht="12.6" customHeight="1">
      <c r="A25" s="3">
        <v>5</v>
      </c>
      <c r="B25" s="19" t="s">
        <v>33</v>
      </c>
      <c r="C25" s="34" t="s">
        <v>10</v>
      </c>
      <c r="D25" s="56" t="s">
        <v>17</v>
      </c>
      <c r="E25" s="70" t="s">
        <v>19</v>
      </c>
      <c r="F25" s="82" t="s">
        <v>15</v>
      </c>
      <c r="G25" s="96" t="s">
        <v>16</v>
      </c>
      <c r="H25" s="109" t="s">
        <v>30</v>
      </c>
      <c r="I25" s="123"/>
    </row>
    <row r="26" spans="1:19" ht="12.6" customHeight="1">
      <c r="A26" s="3"/>
      <c r="B26" s="19"/>
      <c r="C26" s="35"/>
      <c r="D26" s="57"/>
      <c r="E26" s="70"/>
      <c r="F26" s="83"/>
      <c r="G26" s="96"/>
      <c r="H26" s="110"/>
      <c r="I26" s="124" t="s">
        <v>31</v>
      </c>
    </row>
    <row r="27" spans="1:19" ht="24.9" customHeight="1">
      <c r="A27" s="3"/>
      <c r="B27" s="19"/>
      <c r="C27" s="46">
        <f>C6-C13</f>
        <v>0</v>
      </c>
      <c r="D27" s="66">
        <f>D6-D13</f>
        <v>0</v>
      </c>
      <c r="E27" s="79">
        <f>E6-E13</f>
        <v>0</v>
      </c>
      <c r="F27" s="91">
        <f>F6-F13</f>
        <v>0</v>
      </c>
      <c r="G27" s="106">
        <f>G6-G13</f>
        <v>0</v>
      </c>
      <c r="H27" s="117">
        <f>SUM(C27:G27)</f>
        <v>0</v>
      </c>
      <c r="I27" s="129">
        <f>C27+D27+F27</f>
        <v>0</v>
      </c>
    </row>
    <row r="28" spans="1:19" ht="14.1" customHeight="1">
      <c r="I28" s="130"/>
    </row>
    <row r="29" spans="1:19" ht="24.9" customHeight="1">
      <c r="A29" s="3">
        <v>6</v>
      </c>
      <c r="B29" s="24" t="s">
        <v>95</v>
      </c>
      <c r="C29" s="47" t="s">
        <v>94</v>
      </c>
      <c r="E29" s="3" t="s">
        <v>55</v>
      </c>
      <c r="F29" s="47" t="s">
        <v>96</v>
      </c>
      <c r="G29" s="47" t="s">
        <v>57</v>
      </c>
      <c r="H29" s="118" t="s">
        <v>23</v>
      </c>
      <c r="I29" s="82" t="s">
        <v>56</v>
      </c>
    </row>
    <row r="30" spans="1:19" ht="24.9" customHeight="1">
      <c r="A30" s="3"/>
      <c r="B30" s="25"/>
      <c r="C30" s="48"/>
      <c r="E30" s="45">
        <f>I27</f>
        <v>0</v>
      </c>
      <c r="F30" s="45">
        <f>E23</f>
        <v>0</v>
      </c>
      <c r="G30" s="45">
        <f>C30</f>
        <v>0</v>
      </c>
      <c r="H30" s="119">
        <f>IF(C18&gt;0,C18,0)+IF(D18&gt;0,D18,0)+IF(F18&gt;0,F18,0)</f>
        <v>0</v>
      </c>
      <c r="I30" s="91">
        <f>IF(E30-F30-G30-H30&lt;0,0,E30-F30-G30-H30)</f>
        <v>0</v>
      </c>
    </row>
    <row r="31" spans="1:19" ht="13.5" customHeight="1">
      <c r="I31" s="130"/>
    </row>
    <row r="32" spans="1:19" ht="14.1" customHeight="1">
      <c r="A32" s="3">
        <v>7</v>
      </c>
      <c r="B32" s="14" t="s">
        <v>83</v>
      </c>
      <c r="C32" s="34" t="s">
        <v>10</v>
      </c>
      <c r="D32" s="56" t="s">
        <v>17</v>
      </c>
      <c r="E32" s="70" t="s">
        <v>19</v>
      </c>
      <c r="F32" s="82" t="s">
        <v>15</v>
      </c>
      <c r="G32" s="96" t="s">
        <v>16</v>
      </c>
      <c r="H32" s="109" t="s">
        <v>30</v>
      </c>
      <c r="I32" s="123"/>
      <c r="K32" s="147" t="s">
        <v>44</v>
      </c>
      <c r="L32" s="164"/>
      <c r="M32" s="172" t="s">
        <v>10</v>
      </c>
      <c r="N32" s="172" t="s">
        <v>17</v>
      </c>
      <c r="O32" s="172" t="s">
        <v>19</v>
      </c>
      <c r="P32" s="172" t="s">
        <v>15</v>
      </c>
      <c r="Q32" s="241" t="s">
        <v>11</v>
      </c>
      <c r="R32" s="247" t="s">
        <v>30</v>
      </c>
      <c r="S32" s="258"/>
    </row>
    <row r="33" spans="1:19" ht="14.1" customHeight="1">
      <c r="A33" s="3"/>
      <c r="B33" s="15"/>
      <c r="C33" s="35"/>
      <c r="D33" s="57"/>
      <c r="E33" s="70"/>
      <c r="F33" s="83"/>
      <c r="G33" s="96"/>
      <c r="H33" s="110"/>
      <c r="I33" s="124" t="s">
        <v>31</v>
      </c>
      <c r="K33" s="148"/>
      <c r="L33" s="165"/>
      <c r="M33" s="172"/>
      <c r="N33" s="172"/>
      <c r="O33" s="172"/>
      <c r="P33" s="172"/>
      <c r="Q33" s="155"/>
      <c r="R33" s="247"/>
      <c r="S33" s="54" t="s">
        <v>26</v>
      </c>
    </row>
    <row r="34" spans="1:19" ht="24.9" customHeight="1">
      <c r="A34" s="3"/>
      <c r="B34" s="26" t="s">
        <v>25</v>
      </c>
      <c r="C34" s="49"/>
      <c r="D34" s="67"/>
      <c r="E34" s="80"/>
      <c r="F34" s="92"/>
      <c r="G34" s="107"/>
      <c r="H34" s="117">
        <f>SUM(C34:G34)</f>
        <v>0</v>
      </c>
      <c r="I34" s="131">
        <f>H34-E34-G34</f>
        <v>0</v>
      </c>
      <c r="K34" s="149"/>
      <c r="L34" s="166"/>
      <c r="M34" s="45">
        <f t="shared" ref="M34:S34" si="1">C13-C34</f>
        <v>0</v>
      </c>
      <c r="N34" s="45">
        <f t="shared" si="1"/>
        <v>0</v>
      </c>
      <c r="O34" s="45">
        <f t="shared" si="1"/>
        <v>0</v>
      </c>
      <c r="P34" s="45">
        <f t="shared" si="1"/>
        <v>0</v>
      </c>
      <c r="Q34" s="106">
        <f t="shared" si="1"/>
        <v>0</v>
      </c>
      <c r="R34" s="117">
        <f t="shared" si="1"/>
        <v>0</v>
      </c>
      <c r="S34" s="45">
        <f t="shared" si="1"/>
        <v>0</v>
      </c>
    </row>
    <row r="35" spans="1:19" ht="24.9" customHeight="1">
      <c r="A35" s="3"/>
      <c r="B35" s="27" t="s">
        <v>22</v>
      </c>
      <c r="C35" s="50"/>
      <c r="D35" s="68"/>
      <c r="E35" s="80"/>
      <c r="F35" s="93"/>
      <c r="G35" s="107"/>
      <c r="H35" s="117">
        <f>SUM(C35:G35)</f>
        <v>0</v>
      </c>
      <c r="I35" s="91">
        <f>H35-E35-G35</f>
        <v>0</v>
      </c>
    </row>
    <row r="36" spans="1:19" ht="18.75" customHeight="1">
      <c r="A36" s="5" t="s">
        <v>70</v>
      </c>
      <c r="B36" s="5"/>
      <c r="C36" s="5"/>
      <c r="D36" s="5"/>
      <c r="E36" s="5"/>
      <c r="F36" s="5"/>
      <c r="G36" s="5"/>
      <c r="H36" s="5"/>
      <c r="I36" s="5"/>
    </row>
    <row r="37" spans="1:19" ht="13.5" customHeight="1"/>
    <row r="38" spans="1:19" ht="33" customHeight="1">
      <c r="A38" s="3">
        <v>8</v>
      </c>
      <c r="B38" s="23" t="s">
        <v>14</v>
      </c>
      <c r="C38" s="44" t="s">
        <v>10</v>
      </c>
      <c r="D38" s="44" t="s">
        <v>17</v>
      </c>
      <c r="E38" s="44" t="s">
        <v>15</v>
      </c>
      <c r="F38" s="44" t="s">
        <v>30</v>
      </c>
      <c r="M38" s="183"/>
      <c r="N38" s="195" t="s">
        <v>81</v>
      </c>
      <c r="O38" s="195" t="s">
        <v>74</v>
      </c>
      <c r="Q38" s="242" t="s">
        <v>60</v>
      </c>
      <c r="R38" s="253"/>
      <c r="S38" s="266" t="s">
        <v>80</v>
      </c>
    </row>
    <row r="39" spans="1:19" ht="24.9" customHeight="1">
      <c r="A39" s="3"/>
      <c r="B39" s="28" t="s">
        <v>109</v>
      </c>
      <c r="C39" s="48"/>
      <c r="D39" s="48"/>
      <c r="E39" s="48"/>
      <c r="F39" s="45">
        <f>SUM(C39:E39)</f>
        <v>0</v>
      </c>
      <c r="N39" s="69">
        <f>IF(AND(I34&lt;&gt;I35,H50="Ｂ"),E50,E49)</f>
        <v>0</v>
      </c>
      <c r="O39" s="209">
        <f>IF(AND(I34&lt;&gt;I35,H50="Ｂ"),C50,C49)</f>
        <v>0</v>
      </c>
      <c r="Q39" s="243">
        <v>0</v>
      </c>
      <c r="R39" s="254" t="s">
        <v>7</v>
      </c>
      <c r="S39" s="220">
        <v>1140</v>
      </c>
    </row>
    <row r="40" spans="1:19" ht="24.9" customHeight="1">
      <c r="A40" s="3"/>
      <c r="B40" s="28" t="s">
        <v>9</v>
      </c>
      <c r="C40" s="48"/>
      <c r="D40" s="48"/>
      <c r="E40" s="48"/>
      <c r="F40" s="45">
        <f>SUM(C40:E40)</f>
        <v>0</v>
      </c>
      <c r="Q40" s="243">
        <v>0.5</v>
      </c>
      <c r="R40" s="254" t="s">
        <v>76</v>
      </c>
      <c r="S40" s="220">
        <v>1368</v>
      </c>
    </row>
    <row r="41" spans="1:19" ht="24" customHeight="1">
      <c r="A41" s="10" t="s">
        <v>87</v>
      </c>
      <c r="B41" s="11"/>
      <c r="C41" s="11"/>
      <c r="D41" s="11"/>
      <c r="E41" s="11"/>
      <c r="F41" s="11"/>
      <c r="G41" s="11"/>
      <c r="H41" s="11"/>
      <c r="I41" s="11"/>
      <c r="Q41" s="243">
        <v>0.6</v>
      </c>
      <c r="R41" s="254" t="s">
        <v>77</v>
      </c>
      <c r="S41" s="220">
        <v>1596</v>
      </c>
    </row>
    <row r="42" spans="1:19" ht="24" customHeight="1">
      <c r="A42" s="11"/>
      <c r="B42" s="11"/>
      <c r="C42" s="11"/>
      <c r="D42" s="11"/>
      <c r="E42" s="11"/>
      <c r="F42" s="11"/>
      <c r="G42" s="11"/>
      <c r="H42" s="11"/>
      <c r="I42" s="11"/>
      <c r="Q42" s="243">
        <v>0.7</v>
      </c>
      <c r="R42" s="254" t="s">
        <v>78</v>
      </c>
      <c r="S42" s="220">
        <v>1824</v>
      </c>
    </row>
    <row r="43" spans="1:19" ht="22.5" customHeight="1">
      <c r="A43" s="11"/>
      <c r="B43" s="11"/>
      <c r="C43" s="11"/>
      <c r="D43" s="11"/>
      <c r="E43" s="11"/>
      <c r="F43" s="11"/>
      <c r="G43" s="11"/>
      <c r="H43" s="11"/>
      <c r="I43" s="11"/>
      <c r="Q43" s="243">
        <v>0.8</v>
      </c>
      <c r="R43" s="254" t="s">
        <v>79</v>
      </c>
      <c r="S43" s="220">
        <v>2052</v>
      </c>
    </row>
    <row r="44" spans="1:19" ht="22.5" customHeight="1">
      <c r="A44" s="11"/>
      <c r="B44" s="11"/>
      <c r="C44" s="11"/>
      <c r="D44" s="11"/>
      <c r="E44" s="11"/>
      <c r="F44" s="11"/>
      <c r="G44" s="11"/>
      <c r="H44" s="11"/>
      <c r="I44" s="11"/>
      <c r="Q44" s="244">
        <v>0.9</v>
      </c>
      <c r="R44" s="255"/>
      <c r="S44" s="66">
        <v>2280</v>
      </c>
    </row>
    <row r="45" spans="1:19" ht="22.5" customHeight="1">
      <c r="A45" s="11"/>
      <c r="B45" s="11"/>
      <c r="C45" s="11"/>
      <c r="D45" s="11"/>
      <c r="E45" s="11"/>
      <c r="F45" s="11"/>
      <c r="G45" s="11"/>
      <c r="H45" s="11"/>
      <c r="I45" s="11"/>
    </row>
    <row r="46" spans="1:19">
      <c r="A46" s="5" t="s">
        <v>92</v>
      </c>
      <c r="B46" s="5"/>
      <c r="C46" s="5"/>
      <c r="D46" s="5"/>
      <c r="E46" s="5"/>
      <c r="F46" s="5"/>
      <c r="G46" s="5"/>
      <c r="H46" s="5"/>
      <c r="I46" s="5"/>
    </row>
    <row r="47" spans="1:19" ht="13.5" customHeight="1"/>
    <row r="48" spans="1:19" ht="24.9" customHeight="1">
      <c r="A48" s="6">
        <v>9</v>
      </c>
      <c r="B48" s="29" t="s">
        <v>48</v>
      </c>
      <c r="C48" s="51" t="s">
        <v>43</v>
      </c>
      <c r="D48" s="51"/>
      <c r="E48" s="51" t="s">
        <v>41</v>
      </c>
      <c r="F48" s="51"/>
      <c r="H48" s="120" t="s">
        <v>18</v>
      </c>
      <c r="I48" s="132"/>
    </row>
    <row r="49" spans="1:18" ht="24.9" customHeight="1">
      <c r="A49" s="7"/>
      <c r="B49" s="30" t="s">
        <v>47</v>
      </c>
      <c r="C49" s="52">
        <f>IFERROR(ROUNDDOWN(F39/I34*1/365,3),0)</f>
        <v>0</v>
      </c>
      <c r="D49" s="52"/>
      <c r="E49" s="81">
        <f>ROUNDDOWN(C49*I34,0)</f>
        <v>0</v>
      </c>
      <c r="F49" s="81"/>
      <c r="G49" s="1" t="s">
        <v>46</v>
      </c>
      <c r="H49" s="121"/>
      <c r="I49" s="101" t="s">
        <v>28</v>
      </c>
    </row>
    <row r="50" spans="1:18" ht="24.9" customHeight="1">
      <c r="A50" s="8"/>
      <c r="B50" s="30" t="s">
        <v>62</v>
      </c>
      <c r="C50" s="52">
        <f>IFERROR(ROUNDDOWN(F40/I35*1/365,3),0)</f>
        <v>0</v>
      </c>
      <c r="D50" s="52"/>
      <c r="E50" s="81">
        <f>ROUNDDOWN(C50*I35,0)</f>
        <v>0</v>
      </c>
      <c r="F50" s="81"/>
      <c r="G50" s="1" t="s">
        <v>46</v>
      </c>
      <c r="H50" s="122" t="s">
        <v>28</v>
      </c>
      <c r="I50" s="101" t="s">
        <v>42</v>
      </c>
    </row>
    <row r="51" spans="1:18" ht="13.5" customHeight="1"/>
    <row r="52" spans="1:18" ht="26.1" customHeight="1">
      <c r="A52" s="3">
        <v>10</v>
      </c>
      <c r="B52" s="31" t="s">
        <v>88</v>
      </c>
      <c r="C52" s="44" t="s">
        <v>32</v>
      </c>
      <c r="D52" s="44" t="s">
        <v>58</v>
      </c>
      <c r="E52" s="51" t="s">
        <v>35</v>
      </c>
      <c r="L52" s="1" t="s">
        <v>71</v>
      </c>
    </row>
    <row r="53" spans="1:18" ht="26.1" customHeight="1">
      <c r="A53" s="3"/>
      <c r="B53" s="31"/>
      <c r="C53" s="53">
        <f>VLOOKUP(O39,Q39:S44,3)</f>
        <v>1140</v>
      </c>
      <c r="D53" s="69">
        <f>IF(I6&lt;N39,0,IF(I6-N39&gt;I30+C30,I30,IF(I6-N39-C30&gt;0,I6-N39-C30,0)))</f>
        <v>0</v>
      </c>
      <c r="E53" s="53">
        <f>C53*D53</f>
        <v>0</v>
      </c>
      <c r="L53" s="167" t="s">
        <v>27</v>
      </c>
      <c r="M53" s="184"/>
      <c r="N53" s="196" t="s">
        <v>84</v>
      </c>
      <c r="O53" s="210" t="s">
        <v>45</v>
      </c>
    </row>
    <row r="54" spans="1:18" ht="13.5" customHeight="1">
      <c r="L54" s="168"/>
      <c r="M54" s="185"/>
      <c r="N54" s="185"/>
      <c r="O54" s="211"/>
    </row>
    <row r="55" spans="1:18" ht="26.1" customHeight="1">
      <c r="A55" s="3">
        <v>11</v>
      </c>
      <c r="B55" s="31" t="s">
        <v>90</v>
      </c>
      <c r="C55" s="44" t="s">
        <v>32</v>
      </c>
      <c r="D55" s="44" t="s">
        <v>58</v>
      </c>
      <c r="E55" s="51" t="s">
        <v>35</v>
      </c>
      <c r="L55" s="169">
        <f>I4*0.9</f>
        <v>0</v>
      </c>
      <c r="M55" s="186"/>
      <c r="N55" s="197">
        <f>I13</f>
        <v>0</v>
      </c>
      <c r="O55" s="212" t="b">
        <f>IF(L55&gt;=N55,TRUE)</f>
        <v>1</v>
      </c>
    </row>
    <row r="56" spans="1:18" ht="26.1" customHeight="1">
      <c r="A56" s="3"/>
      <c r="B56" s="31"/>
      <c r="C56" s="53">
        <f>S44</f>
        <v>2280</v>
      </c>
      <c r="D56" s="45">
        <f>I30-D53</f>
        <v>0</v>
      </c>
      <c r="E56" s="53">
        <f>C56*D56</f>
        <v>0</v>
      </c>
      <c r="L56" s="170"/>
      <c r="M56" s="170"/>
      <c r="N56" s="198"/>
    </row>
    <row r="57" spans="1:18" ht="13.5" customHeight="1">
      <c r="L57" s="1" t="s">
        <v>106</v>
      </c>
    </row>
    <row r="58" spans="1:18" ht="30" customHeight="1">
      <c r="A58" s="12" t="s">
        <v>39</v>
      </c>
      <c r="B58" s="32" t="s">
        <v>49</v>
      </c>
      <c r="C58" s="54" t="str">
        <f>IF(AND(O55,Q60),"○","×")</f>
        <v>○</v>
      </c>
      <c r="L58" s="167" t="s">
        <v>65</v>
      </c>
      <c r="M58" s="184"/>
      <c r="N58" s="199" t="s">
        <v>75</v>
      </c>
      <c r="O58" s="213"/>
      <c r="P58" s="213"/>
      <c r="Q58" s="199" t="s">
        <v>86</v>
      </c>
      <c r="R58" s="256"/>
    </row>
    <row r="59" spans="1:18" ht="14.1" customHeight="1">
      <c r="L59" s="168"/>
      <c r="M59" s="185"/>
      <c r="N59" s="200"/>
      <c r="O59" s="214" t="s">
        <v>4</v>
      </c>
      <c r="P59" s="229" t="s">
        <v>85</v>
      </c>
      <c r="Q59" s="245"/>
      <c r="R59" s="257"/>
    </row>
    <row r="60" spans="1:18" ht="30" customHeight="1">
      <c r="A60" s="13">
        <v>12</v>
      </c>
      <c r="B60" s="33" t="s">
        <v>38</v>
      </c>
      <c r="C60" s="55">
        <f>IF(C58="○",E53+E56,"－")</f>
        <v>0</v>
      </c>
      <c r="F60" s="94"/>
      <c r="G60" s="108"/>
      <c r="L60" s="169">
        <f>I4*10%</f>
        <v>0</v>
      </c>
      <c r="M60" s="186"/>
      <c r="N60" s="201">
        <f>S34*-1</f>
        <v>0</v>
      </c>
      <c r="O60" s="215">
        <f>G17</f>
        <v>0</v>
      </c>
      <c r="P60" s="230">
        <f>N60-O60</f>
        <v>0</v>
      </c>
      <c r="Q60" s="246" t="b">
        <f>IF(L60&lt;=P60,TRUE)</f>
        <v>1</v>
      </c>
      <c r="R60" s="152"/>
    </row>
    <row r="61" spans="1:18" ht="14.1" customHeight="1"/>
    <row r="62" spans="1:18" ht="22.5" customHeight="1"/>
  </sheetData>
  <mergeCells count="101">
    <mergeCell ref="O3:P3"/>
    <mergeCell ref="K6:L6"/>
    <mergeCell ref="A7:I7"/>
    <mergeCell ref="A8:I8"/>
    <mergeCell ref="A9:I9"/>
    <mergeCell ref="K16:L16"/>
    <mergeCell ref="K17:L17"/>
    <mergeCell ref="K18:L18"/>
    <mergeCell ref="P24:Q24"/>
    <mergeCell ref="A36:I36"/>
    <mergeCell ref="Q38:R38"/>
    <mergeCell ref="A46:I46"/>
    <mergeCell ref="C48:D48"/>
    <mergeCell ref="E48:F48"/>
    <mergeCell ref="C49:D49"/>
    <mergeCell ref="E49:F49"/>
    <mergeCell ref="C50:D50"/>
    <mergeCell ref="E50:F50"/>
    <mergeCell ref="L55:M55"/>
    <mergeCell ref="L60:M60"/>
    <mergeCell ref="Q60:R60"/>
    <mergeCell ref="A2:A6"/>
    <mergeCell ref="B2:B3"/>
    <mergeCell ref="C2:C3"/>
    <mergeCell ref="D2:D3"/>
    <mergeCell ref="E2:E3"/>
    <mergeCell ref="F2:F3"/>
    <mergeCell ref="G2:G3"/>
    <mergeCell ref="H2:H3"/>
    <mergeCell ref="N3:N5"/>
    <mergeCell ref="K4:L5"/>
    <mergeCell ref="O4:O5"/>
    <mergeCell ref="P4:P5"/>
    <mergeCell ref="Q4:Q5"/>
    <mergeCell ref="K9:L11"/>
    <mergeCell ref="M9:M10"/>
    <mergeCell ref="N9:N10"/>
    <mergeCell ref="O9:O10"/>
    <mergeCell ref="P9:P10"/>
    <mergeCell ref="Q9:Q10"/>
    <mergeCell ref="R9:R10"/>
    <mergeCell ref="A11:A13"/>
    <mergeCell ref="B11:B13"/>
    <mergeCell ref="C11:C12"/>
    <mergeCell ref="D11:D12"/>
    <mergeCell ref="E11:E12"/>
    <mergeCell ref="F11:F12"/>
    <mergeCell ref="G11:G12"/>
    <mergeCell ref="H11:H12"/>
    <mergeCell ref="K12:K13"/>
    <mergeCell ref="A15:A18"/>
    <mergeCell ref="B15:B17"/>
    <mergeCell ref="C15:C16"/>
    <mergeCell ref="D15:D16"/>
    <mergeCell ref="E15:E16"/>
    <mergeCell ref="F15:F16"/>
    <mergeCell ref="G15:G16"/>
    <mergeCell ref="A19:I20"/>
    <mergeCell ref="K21:L24"/>
    <mergeCell ref="P21:Q23"/>
    <mergeCell ref="A22:A23"/>
    <mergeCell ref="B22:B23"/>
    <mergeCell ref="A25:A27"/>
    <mergeCell ref="B25:B27"/>
    <mergeCell ref="C25:C26"/>
    <mergeCell ref="D25:D26"/>
    <mergeCell ref="E25:E26"/>
    <mergeCell ref="F25:F26"/>
    <mergeCell ref="G25:G26"/>
    <mergeCell ref="H25:H26"/>
    <mergeCell ref="A29:A30"/>
    <mergeCell ref="B29:B30"/>
    <mergeCell ref="A32:A35"/>
    <mergeCell ref="B32:B33"/>
    <mergeCell ref="C32:C33"/>
    <mergeCell ref="D32:D33"/>
    <mergeCell ref="E32:E33"/>
    <mergeCell ref="F32:F33"/>
    <mergeCell ref="G32:G33"/>
    <mergeCell ref="H32:H33"/>
    <mergeCell ref="K32:L34"/>
    <mergeCell ref="M32:M33"/>
    <mergeCell ref="N32:N33"/>
    <mergeCell ref="O32:O33"/>
    <mergeCell ref="P32:P33"/>
    <mergeCell ref="Q32:Q33"/>
    <mergeCell ref="R32:R33"/>
    <mergeCell ref="A38:A40"/>
    <mergeCell ref="A41:I45"/>
    <mergeCell ref="A48:A50"/>
    <mergeCell ref="H48:H49"/>
    <mergeCell ref="A52:A53"/>
    <mergeCell ref="B52:B53"/>
    <mergeCell ref="L53:M54"/>
    <mergeCell ref="N53:N54"/>
    <mergeCell ref="O53:O54"/>
    <mergeCell ref="A55:A56"/>
    <mergeCell ref="B55:B56"/>
    <mergeCell ref="L58:M59"/>
    <mergeCell ref="N58:N59"/>
    <mergeCell ref="Q58:R59"/>
  </mergeCells>
  <phoneticPr fontId="49"/>
  <conditionalFormatting sqref="C49:F49">
    <cfRule type="expression" dxfId="6" priority="13">
      <formula>OR($I$34=$I$35,$H$50="Ａ")</formula>
    </cfRule>
  </conditionalFormatting>
  <conditionalFormatting sqref="C50:F50">
    <cfRule type="expression" dxfId="5" priority="12">
      <formula>AND($I$34&lt;&gt;$I$35,$H$50="Ｂ")</formula>
    </cfRule>
  </conditionalFormatting>
  <conditionalFormatting sqref="G49">
    <cfRule type="expression" dxfId="4" priority="11">
      <formula>AND($I$34&lt;&gt;$I$35,$H$50="Ｂ")</formula>
    </cfRule>
  </conditionalFormatting>
  <conditionalFormatting sqref="G50">
    <cfRule type="expression" dxfId="3" priority="10">
      <formula>OR($I$34=$I$35,$H$50="Ａ")</formula>
    </cfRule>
  </conditionalFormatting>
  <conditionalFormatting sqref="I13">
    <cfRule type="expression" dxfId="2" priority="8">
      <formula>NOT($N$6)</formula>
    </cfRule>
  </conditionalFormatting>
  <conditionalFormatting sqref="I14">
    <cfRule type="expression" dxfId="1" priority="7">
      <formula>NOT($N$6)</formula>
    </cfRule>
  </conditionalFormatting>
  <conditionalFormatting sqref="H48:H50">
    <cfRule type="expression" dxfId="0" priority="6">
      <formula>$I$34=$I$35</formula>
    </cfRule>
  </conditionalFormatting>
  <dataValidations count="12">
    <dataValidation imeMode="disabled" allowBlank="1" showDropDown="0" showInputMessage="1" showErrorMessage="1" sqref="C6:G6"/>
    <dataValidation type="whole" imeMode="disabled" operator="greaterThanOrEqual" allowBlank="1" showDropDown="0" showInputMessage="1" showErrorMessage="1" error="0以上の値を入力してください。" sqref="C4:G5 C13:F13 C39:E40">
      <formula1>0</formula1>
    </dataValidation>
    <dataValidation type="whole" imeMode="disabled" operator="greaterThanOrEqual" allowBlank="1" showDropDown="0" showInputMessage="1" showErrorMessage="1" error="平成30年度病床機能報告における稼働病床数未満の数値は入力できません。" sqref="C34:G34">
      <formula1>C4</formula1>
    </dataValidation>
    <dataValidation type="whole" imeMode="disabled" operator="greaterThanOrEqual" allowBlank="1" showDropDown="0" showInputMessage="1" showErrorMessage="1" error="令和２年４月１日時点における稼働病床数未満の数値は入力できません。" sqref="C35:G35">
      <formula1>C5</formula1>
    </dataValidation>
    <dataValidation type="list" allowBlank="1" showDropDown="0" showInputMessage="1" showErrorMessage="1" sqref="H50">
      <formula1>IF($I$34&lt;&gt;$I$35,INDIRECT("I49:I50"),INDIRECT("I49"))</formula1>
    </dataValidation>
    <dataValidation type="whole" imeMode="disabled" allowBlank="1" showDropDown="0" showInputMessage="1" showErrorMessage="1" error="対象３区分の減少病床数の合計（融通分を除く）を超える転換はできません。" sqref="D23">
      <formula1>0</formula1>
      <formula2>O24</formula2>
    </dataValidation>
    <dataValidation type="whole" imeMode="disabled" allowBlank="1" showDropDown="0" showInputMessage="1" showErrorMessage="1" error="0以上かつ対象３区分の減少病床数の合計以内の値を入力してください。" sqref="C30">
      <formula1>0</formula1>
      <formula2>I27</formula2>
    </dataValidation>
    <dataValidation type="whole" imeMode="disabled" allowBlank="1" showDropDown="0" showInputMessage="1" showErrorMessage="1" error="再編後の回復期機能の病床数が再編前と比べて_x000a_　・増えている場合→その増加分を超える病床数の融通を受けることはできません。_x000a_　・減っている場合→その減少分を超える病床数を融通することはできません。" sqref="E17">
      <formula1>O12</formula1>
      <formula2>O13</formula2>
    </dataValidation>
    <dataValidation type="whole" imeMode="disabled" allowBlank="1" showDropDown="0" showInputMessage="1" showErrorMessage="1" error="再編後の慢性期機能の病床数が再編前と比べて_x000a_　・増えている場合→その増加分を超える病床数の融通を受けることはできません。_x000a_　・減っている場合→その減少分を超える病床数を融通することはできません。" sqref="F17">
      <formula1>P12</formula1>
      <formula2>P13</formula2>
    </dataValidation>
    <dataValidation type="whole" imeMode="disabled" allowBlank="1" showDropDown="0" showInputMessage="1" showErrorMessage="1" error="再編後の急性期機能の病床数が再編前と比べて_x000a_　・増えている場合→その増加分を超える病床数の融通を受けることはできません。_x000a_　・減っている場合→その減少分を超える病床数を融通することはできません。" sqref="D17">
      <formula1>N12</formula1>
      <formula2>N13</formula2>
    </dataValidation>
    <dataValidation type="whole" imeMode="disabled" allowBlank="1" showDropDown="0" showInputMessage="1" showErrorMessage="1" error="再編後の高度急性期機能の病床数が再編前と比べて_x000a_　・増えている場合→その増加分を超える病床数の融通を受けることはできません。_x000a_　・減っている場合→その減少分を超える病床数を融通することはできません。" sqref="C17">
      <formula1>M12</formula1>
      <formula2>M13</formula2>
    </dataValidation>
    <dataValidation type="whole" imeMode="disabled" allowBlank="1" showDropDown="0" showInputMessage="1" showErrorMessage="1" error="病床融通数以内の値を入力してください。" sqref="C18:F18">
      <formula1>M17</formula1>
      <formula2>M18</formula2>
    </dataValidation>
  </dataValidations>
  <pageMargins left="0.70866141732283472" right="0.70866141732283472" top="0.39370078740157483" bottom="0.39370078740157483" header="0.31496062992125984" footer="0.31496062992125984"/>
  <pageSetup paperSize="9" scale="6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様式第３号②</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2020-11-04T04:37:44Z</dcterms:created>
  <dcterms:modified xsi:type="dcterms:W3CDTF">2021-12-10T10:13:28Z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2021-12-10T10:13:28Z</vt:filetime>
  </property>
</Properties>
</file>