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calcChain+xml" PartName="/xl/calcChain.xml"/>
  <Override ContentType="application/vnd.openxmlformats-package.core-properties+xml" PartName="/docProps/core.xml"/>
  <Override ContentType="application/vnd.openxmlformats-officedocument.extended-properties+xml" PartName="/docProps/app.xml"/>
  <Override ContentType="application/vnd.openxmlformats-officedocument.custom-properties+xml" PartName="/docProps/custom.xml"/>
</Types>
</file>

<file path=_rels/.rels><?xml version="1.0" encoding="UTF-8" standalone="yes" ?><Relationships xmlns="http://schemas.openxmlformats.org/package/2006/relationships"><Relationship Id="rId3" Target="docProps/app.xml" Type="http://schemas.openxmlformats.org/officeDocument/2006/relationships/extended-properties"/><Relationship Id="rId2" Target="docProps/core.xml" Type="http://schemas.openxmlformats.org/package/2006/relationships/metadata/core-properties"/><Relationship Id="rId1" Target="xl/workbook.xml" Type="http://schemas.openxmlformats.org/officeDocument/2006/relationships/officeDocument"/><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000" yWindow="300" windowWidth="19320" windowHeight="10830" tabRatio="698"/>
  </bookViews>
  <sheets>
    <sheet name="2-1a" sheetId="1" r:id="rId1"/>
    <sheet name="2-1b" sheetId="2" r:id="rId2"/>
    <sheet name="2-2S02(見本）  " sheetId="16" r:id="rId3"/>
    <sheet name="2-2S00" sheetId="18" r:id="rId4"/>
  </sheets>
  <definedNames>
    <definedName name="_xlnm._FilterDatabase" localSheetId="3" hidden="1">'2-2S00'!$AZ$1:$BW$10</definedName>
    <definedName name="_xlnm._FilterDatabase" localSheetId="2" hidden="1">'2-2S02(見本）  '!$AZ$1:$BW$10</definedName>
    <definedName name="_xlnm.Print_Area" localSheetId="0">'2-1a'!$A$1:$X$37</definedName>
    <definedName name="_xlnm.Print_Area" localSheetId="1">'2-1b'!$A$1:$X$35</definedName>
    <definedName name="_xlnm.Print_Area" localSheetId="3">'2-2S00'!$A$1:$AI$39</definedName>
    <definedName name="_xlnm.Print_Area" localSheetId="2">'2-2S02(見本）  '!$A$1:$AI$39</definedName>
    <definedName name="_xlnm.Print_Titles" localSheetId="0">'2-1a'!$1:$9</definedName>
    <definedName name="_xlnm.Print_Titles" localSheetId="1">'2-1b'!$1:$9</definedName>
  </definedNames>
  <calcPr calcId="145621"/>
</workbook>
</file>

<file path=xl/calcChain.xml><?xml version="1.0" encoding="utf-8"?>
<calcChain xmlns="http://schemas.openxmlformats.org/spreadsheetml/2006/main">
  <c r="AF25" i="18" l="1"/>
  <c r="AD25" i="18"/>
  <c r="AF24" i="18"/>
  <c r="AD24" i="18"/>
  <c r="AF23" i="18"/>
  <c r="AD23" i="18"/>
  <c r="AF22" i="18"/>
  <c r="AD22" i="18"/>
  <c r="AF21" i="18"/>
  <c r="AD21" i="18"/>
  <c r="AF20" i="18"/>
  <c r="AD20" i="18"/>
  <c r="AF19" i="18"/>
  <c r="AD19" i="18"/>
  <c r="AF18" i="18"/>
  <c r="AD18" i="18"/>
  <c r="AF17" i="18"/>
  <c r="AD17" i="18"/>
  <c r="AF16" i="18"/>
  <c r="AD16" i="18"/>
  <c r="AF15" i="18"/>
  <c r="AD15" i="18"/>
  <c r="AF14" i="18"/>
  <c r="AD14" i="18"/>
  <c r="AQ25" i="18"/>
  <c r="AP25" i="18"/>
  <c r="AQ24" i="18"/>
  <c r="AP24" i="18"/>
  <c r="AQ23" i="18"/>
  <c r="AP23" i="18"/>
  <c r="AQ22" i="18"/>
  <c r="AP22" i="18"/>
  <c r="AQ21" i="18"/>
  <c r="AP21" i="18"/>
  <c r="AQ20" i="18"/>
  <c r="AP20" i="18"/>
  <c r="AQ19" i="18"/>
  <c r="AP19" i="18"/>
  <c r="AQ18" i="18"/>
  <c r="AP18" i="18"/>
  <c r="AQ17" i="18"/>
  <c r="AP17" i="18"/>
  <c r="AQ16" i="18"/>
  <c r="AP16" i="18"/>
  <c r="AQ15" i="18"/>
  <c r="AP15" i="18"/>
  <c r="AQ14" i="18"/>
  <c r="AP14" i="18"/>
  <c r="AQ13" i="18"/>
  <c r="AF13" i="18" s="1"/>
  <c r="AP13" i="18"/>
  <c r="AD13" i="18" s="1"/>
  <c r="AF25" i="16" l="1"/>
  <c r="AF24" i="16"/>
  <c r="AF23" i="16"/>
  <c r="AF22" i="16"/>
  <c r="AF21" i="16"/>
  <c r="AF20" i="16"/>
  <c r="AF19" i="16"/>
  <c r="AF18" i="16"/>
  <c r="AF17" i="16"/>
  <c r="AF16" i="16"/>
  <c r="AF15" i="16"/>
  <c r="AD25" i="16"/>
  <c r="AD24" i="16"/>
  <c r="AD23" i="16"/>
  <c r="AD22" i="16"/>
  <c r="AD21" i="16"/>
  <c r="AD20" i="16"/>
  <c r="AD19" i="16"/>
  <c r="AD18" i="16"/>
  <c r="AD17" i="16"/>
  <c r="AD16" i="16"/>
  <c r="AD15" i="16"/>
  <c r="AQ25" i="16"/>
  <c r="AQ24" i="16"/>
  <c r="AQ23" i="16"/>
  <c r="AQ22" i="16"/>
  <c r="AQ21" i="16"/>
  <c r="AQ20" i="16"/>
  <c r="AQ19" i="16"/>
  <c r="AQ18" i="16"/>
  <c r="AQ17" i="16"/>
  <c r="AQ16" i="16"/>
  <c r="AQ15" i="16"/>
  <c r="AQ14" i="16"/>
  <c r="AF14" i="16" s="1"/>
  <c r="AQ13" i="16"/>
  <c r="AF13" i="16" s="1"/>
  <c r="AP25" i="16"/>
  <c r="AP24" i="16"/>
  <c r="AP23" i="16"/>
  <c r="AP22" i="16"/>
  <c r="AP21" i="16"/>
  <c r="AP20" i="16"/>
  <c r="AP19" i="16"/>
  <c r="AP18" i="16"/>
  <c r="AP17" i="16"/>
  <c r="AP16" i="16"/>
  <c r="AP15" i="16"/>
  <c r="AP13" i="16"/>
  <c r="AD13" i="16" s="1"/>
  <c r="AP14" i="16"/>
  <c r="AD14" i="16" s="1"/>
  <c r="AH8" i="16" l="1"/>
  <c r="L4" i="2"/>
  <c r="AO25" i="18" l="1"/>
  <c r="AN25" i="18"/>
  <c r="Z25" i="18" s="1"/>
  <c r="AM25" i="18"/>
  <c r="AL25" i="18"/>
  <c r="AB25" i="18"/>
  <c r="AA25" i="18"/>
  <c r="W25" i="18"/>
  <c r="V25" i="18"/>
  <c r="AO24" i="18"/>
  <c r="AN24" i="18"/>
  <c r="Z24" i="18" s="1"/>
  <c r="AM24" i="18"/>
  <c r="W24" i="18" s="1"/>
  <c r="AL24" i="18"/>
  <c r="AB24" i="18"/>
  <c r="AA24" i="18"/>
  <c r="V24" i="18"/>
  <c r="AO23" i="18"/>
  <c r="AN23" i="18"/>
  <c r="Z23" i="18" s="1"/>
  <c r="AM23" i="18"/>
  <c r="AL23" i="18"/>
  <c r="AB23" i="18"/>
  <c r="AA23" i="18"/>
  <c r="Y23" i="18"/>
  <c r="W23" i="18"/>
  <c r="V23" i="18"/>
  <c r="AO22" i="18"/>
  <c r="AN22" i="18"/>
  <c r="Z22" i="18" s="1"/>
  <c r="AM22" i="18"/>
  <c r="W22" i="18" s="1"/>
  <c r="AL22" i="18"/>
  <c r="AB22" i="18"/>
  <c r="AA22" i="18"/>
  <c r="V22" i="18"/>
  <c r="AO21" i="18"/>
  <c r="AN21" i="18"/>
  <c r="Z21" i="18" s="1"/>
  <c r="AM21" i="18"/>
  <c r="AL21" i="18"/>
  <c r="AB21" i="18"/>
  <c r="AA21" i="18"/>
  <c r="Y21" i="18"/>
  <c r="W21" i="18"/>
  <c r="V21" i="18"/>
  <c r="AO20" i="18"/>
  <c r="AN20" i="18"/>
  <c r="Z20" i="18" s="1"/>
  <c r="AM20" i="18"/>
  <c r="W20" i="18" s="1"/>
  <c r="AL20" i="18"/>
  <c r="AB20" i="18"/>
  <c r="AA20" i="18"/>
  <c r="V20" i="18"/>
  <c r="AO19" i="18"/>
  <c r="AN19" i="18"/>
  <c r="Z19" i="18" s="1"/>
  <c r="AM19" i="18"/>
  <c r="AL19" i="18"/>
  <c r="AB19" i="18"/>
  <c r="AA19" i="18"/>
  <c r="Y19" i="18"/>
  <c r="W19" i="18"/>
  <c r="V19" i="18"/>
  <c r="AO18" i="18"/>
  <c r="AN18" i="18"/>
  <c r="Z18" i="18" s="1"/>
  <c r="AM18" i="18"/>
  <c r="W18" i="18" s="1"/>
  <c r="AL18" i="18"/>
  <c r="AB18" i="18"/>
  <c r="AA18" i="18"/>
  <c r="V18" i="18"/>
  <c r="AO17" i="18"/>
  <c r="AN17" i="18"/>
  <c r="Z17" i="18" s="1"/>
  <c r="AM17" i="18"/>
  <c r="AL17" i="18"/>
  <c r="AB17" i="18"/>
  <c r="AA17" i="18"/>
  <c r="Y17" i="18"/>
  <c r="W17" i="18"/>
  <c r="V17" i="18"/>
  <c r="AO16" i="18"/>
  <c r="AN16" i="18"/>
  <c r="Z16" i="18" s="1"/>
  <c r="AM16" i="18"/>
  <c r="W16" i="18" s="1"/>
  <c r="AL16" i="18"/>
  <c r="AB16" i="18"/>
  <c r="AA16" i="18"/>
  <c r="V16" i="18"/>
  <c r="AO15" i="18"/>
  <c r="AA15" i="18" s="1"/>
  <c r="AN15" i="18"/>
  <c r="Z15" i="18" s="1"/>
  <c r="AM15" i="18"/>
  <c r="AL15" i="18"/>
  <c r="Y15" i="18"/>
  <c r="W15" i="18"/>
  <c r="V15" i="18"/>
  <c r="AO14" i="18"/>
  <c r="AA14" i="18" s="1"/>
  <c r="AN14" i="18"/>
  <c r="Z14" i="18" s="1"/>
  <c r="AM14" i="18"/>
  <c r="W14" i="18" s="1"/>
  <c r="AL14" i="18"/>
  <c r="AB14" i="18"/>
  <c r="V14" i="18"/>
  <c r="AO13" i="18"/>
  <c r="AA13" i="18" s="1"/>
  <c r="AN13" i="18"/>
  <c r="Z13" i="18" s="1"/>
  <c r="AM13" i="18"/>
  <c r="W13" i="18" s="1"/>
  <c r="AL13" i="18"/>
  <c r="S8" i="18" s="1"/>
  <c r="BE10" i="18" s="1"/>
  <c r="AB13" i="18"/>
  <c r="V13" i="18"/>
  <c r="AI8" i="18"/>
  <c r="BU5" i="18" s="1"/>
  <c r="AH8" i="18"/>
  <c r="BT5" i="18" s="1"/>
  <c r="AG8" i="18"/>
  <c r="BS5" i="18" s="1"/>
  <c r="AF8" i="18"/>
  <c r="BR10" i="18" s="1"/>
  <c r="AE8" i="18"/>
  <c r="BQ10" i="18" s="1"/>
  <c r="AD8" i="18"/>
  <c r="BP10" i="18" s="1"/>
  <c r="AC8" i="18"/>
  <c r="BO10" i="18" s="1"/>
  <c r="AA8" i="18"/>
  <c r="BM10" i="18" s="1"/>
  <c r="Z8" i="18"/>
  <c r="BL10" i="18" s="1"/>
  <c r="Y8" i="18"/>
  <c r="BK10" i="18" s="1"/>
  <c r="X8" i="18"/>
  <c r="U8" i="18"/>
  <c r="BG10" i="18" s="1"/>
  <c r="T8" i="18"/>
  <c r="BF10" i="18" s="1"/>
  <c r="Q8" i="18"/>
  <c r="BR5" i="18" s="1"/>
  <c r="P8" i="18"/>
  <c r="BQ5" i="18" s="1"/>
  <c r="O8" i="18"/>
  <c r="BP5" i="18" s="1"/>
  <c r="N8" i="18"/>
  <c r="L8" i="18"/>
  <c r="BM5" i="18" s="1"/>
  <c r="K8" i="18"/>
  <c r="BL5" i="18" s="1"/>
  <c r="J8" i="18"/>
  <c r="BK5" i="18" s="1"/>
  <c r="I8" i="18"/>
  <c r="G8" i="18"/>
  <c r="BH5" i="18" s="1"/>
  <c r="F8" i="18"/>
  <c r="BG5" i="18" s="1"/>
  <c r="E8" i="18"/>
  <c r="BF5" i="18" s="1"/>
  <c r="BA5" i="18"/>
  <c r="BA10" i="18" s="1"/>
  <c r="AZ5" i="18"/>
  <c r="AZ10" i="18" s="1"/>
  <c r="AG3" i="18"/>
  <c r="AA3" i="18"/>
  <c r="H3" i="18"/>
  <c r="C3" i="18"/>
  <c r="AG2" i="18"/>
  <c r="AA2" i="18"/>
  <c r="H2" i="18"/>
  <c r="C2" i="18"/>
  <c r="AG1" i="18"/>
  <c r="V8" i="18" l="1"/>
  <c r="BH10" i="18" s="1"/>
  <c r="BD10" i="18" s="1"/>
  <c r="D8" i="18"/>
  <c r="C8" i="18" s="1"/>
  <c r="H8" i="18"/>
  <c r="M8" i="18"/>
  <c r="BJ5" i="18"/>
  <c r="BI5" i="18" s="1"/>
  <c r="BO5" i="18"/>
  <c r="BN5" i="18" s="1"/>
  <c r="W8" i="18"/>
  <c r="BN10" i="18"/>
  <c r="AB15" i="18"/>
  <c r="Y13" i="18"/>
  <c r="AB8" i="18"/>
  <c r="BJ10" i="18"/>
  <c r="BI10" i="18" s="1"/>
  <c r="Y25" i="18"/>
  <c r="Y14" i="18"/>
  <c r="Y16" i="18"/>
  <c r="Y18" i="18"/>
  <c r="Y20" i="18"/>
  <c r="Y22" i="18"/>
  <c r="Y24" i="18"/>
  <c r="AI8" i="16"/>
  <c r="AG8" i="16"/>
  <c r="R8" i="18" l="1"/>
  <c r="BE5" i="18"/>
  <c r="BD5" i="18" s="1"/>
  <c r="BS10" i="18"/>
  <c r="AL25" i="16"/>
  <c r="AL24" i="16"/>
  <c r="AL23" i="16"/>
  <c r="AL22" i="16"/>
  <c r="AL21" i="16"/>
  <c r="AL20" i="16"/>
  <c r="AL19" i="16"/>
  <c r="AL18" i="16"/>
  <c r="AL17" i="16"/>
  <c r="AL16" i="16"/>
  <c r="AL15" i="16"/>
  <c r="X8" i="16" s="1"/>
  <c r="AL14" i="16"/>
  <c r="AC8" i="16" s="1"/>
  <c r="AL13" i="16"/>
  <c r="D8" i="16" s="1"/>
  <c r="Y25" i="16"/>
  <c r="W25" i="16"/>
  <c r="V25" i="16"/>
  <c r="W24" i="16"/>
  <c r="V24" i="16"/>
  <c r="AB23" i="16"/>
  <c r="AA23" i="16"/>
  <c r="AA22" i="16"/>
  <c r="Z22" i="16"/>
  <c r="Y22" i="16"/>
  <c r="Z21" i="16"/>
  <c r="Y21" i="16"/>
  <c r="W21" i="16"/>
  <c r="V21" i="16"/>
  <c r="V20" i="16"/>
  <c r="AB19" i="16"/>
  <c r="AA19" i="16"/>
  <c r="AB18" i="16"/>
  <c r="AA18" i="16"/>
  <c r="Z18" i="16"/>
  <c r="Y18" i="16"/>
  <c r="Y17" i="16"/>
  <c r="W17" i="16"/>
  <c r="V17" i="16"/>
  <c r="W16" i="16"/>
  <c r="V16" i="16"/>
  <c r="AB15" i="16"/>
  <c r="AA15" i="16"/>
  <c r="AO25" i="16"/>
  <c r="AB25" i="16" s="1"/>
  <c r="AN25" i="16"/>
  <c r="Z25" i="16" s="1"/>
  <c r="AM25" i="16"/>
  <c r="AO24" i="16"/>
  <c r="AB24" i="16" s="1"/>
  <c r="AN24" i="16"/>
  <c r="Z24" i="16" s="1"/>
  <c r="AM24" i="16"/>
  <c r="AO23" i="16"/>
  <c r="AN23" i="16"/>
  <c r="Z23" i="16" s="1"/>
  <c r="AM23" i="16"/>
  <c r="W23" i="16" s="1"/>
  <c r="AO22" i="16"/>
  <c r="AB22" i="16" s="1"/>
  <c r="AN22" i="16"/>
  <c r="AM22" i="16"/>
  <c r="W22" i="16" s="1"/>
  <c r="AO21" i="16"/>
  <c r="AA21" i="16" s="1"/>
  <c r="AN21" i="16"/>
  <c r="AM21" i="16"/>
  <c r="AO20" i="16"/>
  <c r="AB20" i="16" s="1"/>
  <c r="AN20" i="16"/>
  <c r="Z20" i="16" s="1"/>
  <c r="AM20" i="16"/>
  <c r="W20" i="16" s="1"/>
  <c r="AO19" i="16"/>
  <c r="AN19" i="16"/>
  <c r="Z19" i="16" s="1"/>
  <c r="AM19" i="16"/>
  <c r="W19" i="16" s="1"/>
  <c r="AO18" i="16"/>
  <c r="AN18" i="16"/>
  <c r="AM18" i="16"/>
  <c r="W18" i="16" s="1"/>
  <c r="AO17" i="16"/>
  <c r="AB17" i="16" s="1"/>
  <c r="AN17" i="16"/>
  <c r="Z17" i="16" s="1"/>
  <c r="AM17" i="16"/>
  <c r="AO16" i="16"/>
  <c r="AB16" i="16" s="1"/>
  <c r="AN16" i="16"/>
  <c r="Z16" i="16" s="1"/>
  <c r="AM16" i="16"/>
  <c r="AO15" i="16"/>
  <c r="AN15" i="16"/>
  <c r="Z15" i="16" s="1"/>
  <c r="AM15" i="16"/>
  <c r="W15" i="16" s="1"/>
  <c r="AO14" i="16"/>
  <c r="AB14" i="16" s="1"/>
  <c r="AN14" i="16"/>
  <c r="Y14" i="16" s="1"/>
  <c r="AM14" i="16"/>
  <c r="W14" i="16" s="1"/>
  <c r="AO13" i="16"/>
  <c r="AB13" i="16" s="1"/>
  <c r="AN13" i="16"/>
  <c r="Y13" i="16" s="1"/>
  <c r="AM13" i="16"/>
  <c r="W13" i="16" s="1"/>
  <c r="G8" i="16" l="1"/>
  <c r="U8" i="16"/>
  <c r="E8" i="16"/>
  <c r="F8" i="16"/>
  <c r="T8" i="16"/>
  <c r="S8" i="16"/>
  <c r="V8" i="16"/>
  <c r="AA14" i="16"/>
  <c r="Z14" i="16"/>
  <c r="J8" i="16"/>
  <c r="Y8" i="16"/>
  <c r="K8" i="16"/>
  <c r="Z8" i="16"/>
  <c r="L8" i="16"/>
  <c r="AA8" i="16"/>
  <c r="I8" i="16"/>
  <c r="AD8" i="16"/>
  <c r="P8" i="16"/>
  <c r="AE8" i="16"/>
  <c r="N8" i="16"/>
  <c r="O8" i="16"/>
  <c r="Q8" i="16"/>
  <c r="AF8" i="16"/>
  <c r="V13" i="16"/>
  <c r="V15" i="16"/>
  <c r="Y16" i="16"/>
  <c r="AA17" i="16"/>
  <c r="V19" i="16"/>
  <c r="Y20" i="16"/>
  <c r="V23" i="16"/>
  <c r="Y24" i="16"/>
  <c r="AA25" i="16"/>
  <c r="AA13" i="16"/>
  <c r="AB21" i="16"/>
  <c r="V14" i="16"/>
  <c r="Y15" i="16"/>
  <c r="AA16" i="16"/>
  <c r="V18" i="16"/>
  <c r="Y19" i="16"/>
  <c r="AA20" i="16"/>
  <c r="V22" i="16"/>
  <c r="Y23" i="16"/>
  <c r="AA24" i="16"/>
  <c r="Z13" i="16"/>
  <c r="AG3" i="16"/>
  <c r="AG2" i="16"/>
  <c r="AG1" i="16"/>
  <c r="AA3" i="16"/>
  <c r="AA2" i="16"/>
  <c r="H3" i="16"/>
  <c r="H2" i="16"/>
  <c r="X7" i="2" l="1"/>
  <c r="D4" i="2"/>
  <c r="V3" i="2"/>
  <c r="V2" i="2"/>
  <c r="V1" i="2"/>
  <c r="V5" i="2"/>
  <c r="V4" i="2"/>
  <c r="O5" i="2"/>
  <c r="O4" i="2"/>
  <c r="L5" i="2"/>
  <c r="D5" i="2"/>
  <c r="C3" i="2"/>
  <c r="C2" i="2"/>
  <c r="R3" i="2"/>
  <c r="R2" i="2"/>
  <c r="H3" i="2"/>
  <c r="H2" i="2"/>
  <c r="BQ10" i="16" l="1"/>
  <c r="R12" i="2" s="1"/>
  <c r="BR10" i="16"/>
  <c r="S12" i="2" s="1"/>
  <c r="BK10" i="16"/>
  <c r="L12" i="2" s="1"/>
  <c r="BJ10" i="16"/>
  <c r="K12" i="2" s="1"/>
  <c r="BF10" i="16"/>
  <c r="G12" i="2" s="1"/>
  <c r="C8" i="16" l="1"/>
  <c r="AB8" i="16"/>
  <c r="W8" i="16"/>
  <c r="R8" i="16"/>
  <c r="M8" i="16"/>
  <c r="H8" i="16"/>
  <c r="BU5" i="16"/>
  <c r="V12" i="1" s="1"/>
  <c r="BT5" i="16"/>
  <c r="U12" i="1" s="1"/>
  <c r="BS5" i="16"/>
  <c r="T12" i="1" s="1"/>
  <c r="BP10" i="16"/>
  <c r="Q12" i="2" s="1"/>
  <c r="BO10" i="16"/>
  <c r="P12" i="2" s="1"/>
  <c r="BM10" i="16"/>
  <c r="N12" i="2" s="1"/>
  <c r="BL10" i="16"/>
  <c r="M12" i="2" s="1"/>
  <c r="BH10" i="16"/>
  <c r="I12" i="2" s="1"/>
  <c r="BG10" i="16"/>
  <c r="H12" i="2" s="1"/>
  <c r="BE10" i="16"/>
  <c r="BR5" i="16"/>
  <c r="S12" i="1" s="1"/>
  <c r="BQ5" i="16"/>
  <c r="R12" i="1" s="1"/>
  <c r="BP5" i="16"/>
  <c r="Q12" i="1" s="1"/>
  <c r="BO5" i="16"/>
  <c r="P12" i="1" s="1"/>
  <c r="BM5" i="16"/>
  <c r="N12" i="1" s="1"/>
  <c r="BL5" i="16"/>
  <c r="M12" i="1" s="1"/>
  <c r="BK5" i="16"/>
  <c r="L12" i="1" s="1"/>
  <c r="BJ5" i="16"/>
  <c r="BH5" i="16"/>
  <c r="I12" i="1" s="1"/>
  <c r="BG5" i="16"/>
  <c r="H12" i="1" s="1"/>
  <c r="BF5" i="16"/>
  <c r="G12" i="1" s="1"/>
  <c r="BA5" i="16"/>
  <c r="BA10" i="16" s="1"/>
  <c r="AZ5" i="16"/>
  <c r="AZ10" i="16" s="1"/>
  <c r="BI5" i="16" l="1"/>
  <c r="J12" i="1" s="1"/>
  <c r="K12" i="1"/>
  <c r="BD10" i="16"/>
  <c r="E12" i="2" s="1"/>
  <c r="F12" i="2"/>
  <c r="BN10" i="16"/>
  <c r="O12" i="2" s="1"/>
  <c r="BS10" i="16"/>
  <c r="T12" i="2" s="1"/>
  <c r="BI10" i="16"/>
  <c r="J12" i="2" s="1"/>
  <c r="BN5" i="16"/>
  <c r="O12" i="1" s="1"/>
  <c r="BE5" i="16"/>
  <c r="BD5" i="16" l="1"/>
  <c r="E12" i="1" s="1"/>
  <c r="F12" i="1"/>
  <c r="C3" i="16"/>
  <c r="C2" i="16"/>
  <c r="A13" i="2" l="1"/>
  <c r="A14" i="2" s="1"/>
  <c r="A15" i="2" s="1"/>
  <c r="A16" i="2" s="1"/>
  <c r="A17" i="2" s="1"/>
  <c r="A18" i="2" s="1"/>
  <c r="A19" i="2" s="1"/>
  <c r="A20" i="2" s="1"/>
  <c r="A21" i="2" s="1"/>
  <c r="A22" i="2" s="1"/>
  <c r="A23" i="2" s="1"/>
  <c r="A24" i="2" s="1"/>
  <c r="A25" i="2" s="1"/>
  <c r="A26" i="2" s="1"/>
  <c r="A27" i="2" s="1"/>
  <c r="A28" i="2" l="1"/>
  <c r="A29" i="2" s="1"/>
  <c r="U32" i="2"/>
  <c r="S32" i="2" l="1"/>
  <c r="R32" i="2"/>
  <c r="Q32" i="2"/>
  <c r="P32" i="2"/>
  <c r="N32" i="2"/>
  <c r="M32" i="2"/>
  <c r="L32" i="2"/>
  <c r="K32" i="2"/>
  <c r="I32" i="2"/>
  <c r="H32" i="2"/>
  <c r="G32" i="2"/>
  <c r="F32" i="2"/>
  <c r="D10" i="2"/>
  <c r="C11" i="2" s="1"/>
  <c r="D11" i="2" s="1"/>
  <c r="C12" i="2" s="1"/>
  <c r="D12" i="2" s="1"/>
  <c r="C13" i="2" s="1"/>
  <c r="D13" i="2" s="1"/>
  <c r="C14" i="2" s="1"/>
  <c r="D14" i="2" s="1"/>
  <c r="C15" i="2" s="1"/>
  <c r="D15" i="2" s="1"/>
  <c r="C16" i="2" s="1"/>
  <c r="D16" i="2" s="1"/>
  <c r="C17" i="2" s="1"/>
  <c r="D17" i="2" s="1"/>
  <c r="C18" i="2" s="1"/>
  <c r="D18" i="2" s="1"/>
  <c r="C19" i="2" s="1"/>
  <c r="D19" i="2" s="1"/>
  <c r="C20" i="2" s="1"/>
  <c r="D20" i="2" s="1"/>
  <c r="C21" i="2" s="1"/>
  <c r="D21" i="2" s="1"/>
  <c r="C22" i="2" s="1"/>
  <c r="D22" i="2" s="1"/>
  <c r="C23" i="2" s="1"/>
  <c r="D23" i="2" s="1"/>
  <c r="C24" i="2" s="1"/>
  <c r="D24" i="2" s="1"/>
  <c r="C25" i="2" s="1"/>
  <c r="D25" i="2" s="1"/>
  <c r="C26" i="2" s="1"/>
  <c r="D26" i="2" s="1"/>
  <c r="C27" i="2" s="1"/>
  <c r="D27" i="2" s="1"/>
  <c r="A13" i="1"/>
  <c r="A14" i="1" s="1"/>
  <c r="A15" i="1" s="1"/>
  <c r="A16" i="1" s="1"/>
  <c r="A17" i="1" s="1"/>
  <c r="A18" i="1" s="1"/>
  <c r="A19" i="1" s="1"/>
  <c r="A20" i="1" s="1"/>
  <c r="A21" i="1" s="1"/>
  <c r="A22" i="1" s="1"/>
  <c r="D10" i="1"/>
  <c r="C11" i="1" s="1"/>
  <c r="D11" i="1" s="1"/>
  <c r="C12" i="1" s="1"/>
  <c r="D12" i="1" s="1"/>
  <c r="C13" i="1" s="1"/>
  <c r="D13" i="1" s="1"/>
  <c r="C14" i="1" s="1"/>
  <c r="D14" i="1" s="1"/>
  <c r="C15" i="1" s="1"/>
  <c r="D15" i="1" s="1"/>
  <c r="C16" i="1" s="1"/>
  <c r="D16" i="1" s="1"/>
  <c r="C17" i="1" s="1"/>
  <c r="D17" i="1" s="1"/>
  <c r="C18" i="1" s="1"/>
  <c r="D18" i="1" s="1"/>
  <c r="C19" i="1" s="1"/>
  <c r="D19" i="1" s="1"/>
  <c r="C20" i="1" s="1"/>
  <c r="D20" i="1" s="1"/>
  <c r="C21" i="1" s="1"/>
  <c r="D21" i="1" s="1"/>
  <c r="C22" i="1" s="1"/>
  <c r="D22" i="1" s="1"/>
  <c r="C28" i="2" l="1"/>
  <c r="D28" i="2" s="1"/>
  <c r="C29" i="2" s="1"/>
  <c r="D29" i="2" s="1"/>
  <c r="C30" i="2" s="1"/>
  <c r="D30" i="2" s="1"/>
  <c r="C23" i="1"/>
  <c r="D23" i="1" s="1"/>
  <c r="C24" i="1" s="1"/>
  <c r="D24" i="1" s="1"/>
  <c r="C25" i="1" s="1"/>
  <c r="D25" i="1" s="1"/>
  <c r="C26" i="1" s="1"/>
  <c r="D26" i="1" s="1"/>
  <c r="C27" i="1" s="1"/>
  <c r="D27" i="1" s="1"/>
  <c r="C28" i="1" s="1"/>
  <c r="D28" i="1" s="1"/>
  <c r="A23" i="1"/>
  <c r="A24" i="1" s="1"/>
  <c r="A25" i="1" s="1"/>
  <c r="A26" i="1" s="1"/>
  <c r="A27" i="1" s="1"/>
  <c r="A28" i="1" s="1"/>
  <c r="A29" i="1" s="1"/>
  <c r="C29" i="1"/>
  <c r="D29" i="1" s="1"/>
  <c r="C30" i="1" s="1"/>
  <c r="D30" i="1" s="1"/>
  <c r="X6" i="2"/>
  <c r="K32" i="1"/>
  <c r="S32" i="1"/>
  <c r="P32" i="1"/>
  <c r="I32" i="1" l="1"/>
  <c r="M32" i="1"/>
  <c r="R32" i="1"/>
  <c r="G32" i="1"/>
  <c r="L32" i="1"/>
  <c r="N32" i="1"/>
  <c r="Q32" i="1"/>
  <c r="H32" i="1" l="1"/>
  <c r="F32" i="1"/>
</calcChain>
</file>

<file path=xl/sharedStrings.xml><?xml version="1.0" encoding="utf-8"?>
<sst xmlns="http://schemas.openxmlformats.org/spreadsheetml/2006/main" count="646" uniqueCount="220">
  <si>
    <t>調製年月日</t>
    <rPh sb="0" eb="2">
      <t>チョウセイ</t>
    </rPh>
    <rPh sb="2" eb="5">
      <t>ネンガッピ</t>
    </rPh>
    <phoneticPr fontId="8"/>
  </si>
  <si>
    <t>フリガナ</t>
    <phoneticPr fontId="8"/>
  </si>
  <si>
    <t>マルマル</t>
  </si>
  <si>
    <t>路線名</t>
    <rPh sb="0" eb="3">
      <t>ロセンメイ</t>
    </rPh>
    <phoneticPr fontId="8"/>
  </si>
  <si>
    <t>トンネル延長</t>
    <rPh sb="4" eb="6">
      <t>エンチョウ</t>
    </rPh>
    <phoneticPr fontId="8"/>
  </si>
  <si>
    <t>(選択)</t>
    <phoneticPr fontId="8"/>
  </si>
  <si>
    <t>矢板工法</t>
    <phoneticPr fontId="8"/>
  </si>
  <si>
    <t>名  称</t>
    <rPh sb="0" eb="4">
      <t>メイショウ</t>
    </rPh>
    <phoneticPr fontId="8"/>
  </si>
  <si>
    <t>　○○トンネル</t>
  </si>
  <si>
    <t>実施</t>
    <rPh sb="0" eb="2">
      <t>ジッシ</t>
    </rPh>
    <phoneticPr fontId="8"/>
  </si>
  <si>
    <t>作業区分</t>
    <rPh sb="0" eb="2">
      <t>サギョウ</t>
    </rPh>
    <rPh sb="2" eb="4">
      <t>クブン</t>
    </rPh>
    <phoneticPr fontId="8"/>
  </si>
  <si>
    <t>住所</t>
    <rPh sb="0" eb="2">
      <t>ジュウショ</t>
    </rPh>
    <phoneticPr fontId="8"/>
  </si>
  <si>
    <t>未</t>
    <rPh sb="0" eb="1">
      <t>ミ</t>
    </rPh>
    <phoneticPr fontId="8"/>
  </si>
  <si>
    <t>業務名</t>
    <rPh sb="0" eb="3">
      <t>ギョウムメイ</t>
    </rPh>
    <phoneticPr fontId="8"/>
  </si>
  <si>
    <t>実施責任者</t>
    <rPh sb="0" eb="2">
      <t>ジッシ</t>
    </rPh>
    <rPh sb="2" eb="5">
      <t>セキニンシャ</t>
    </rPh>
    <phoneticPr fontId="8"/>
  </si>
  <si>
    <t>連絡先</t>
    <rPh sb="0" eb="3">
      <t>レンラクサキ</t>
    </rPh>
    <phoneticPr fontId="8"/>
  </si>
  <si>
    <t>外力</t>
    <rPh sb="0" eb="2">
      <t>ガイリョク</t>
    </rPh>
    <phoneticPr fontId="8"/>
  </si>
  <si>
    <t>材質劣化</t>
    <rPh sb="0" eb="2">
      <t>ザイシツ</t>
    </rPh>
    <rPh sb="2" eb="4">
      <t>レッカ</t>
    </rPh>
    <phoneticPr fontId="8"/>
  </si>
  <si>
    <t>漏水</t>
    <rPh sb="0" eb="2">
      <t>ロウスイ</t>
    </rPh>
    <phoneticPr fontId="8"/>
  </si>
  <si>
    <t>Ps</t>
    <phoneticPr fontId="8"/>
  </si>
  <si>
    <t>PE</t>
    <phoneticPr fontId="8"/>
  </si>
  <si>
    <t>計</t>
    <rPh sb="0" eb="1">
      <t>ケイ</t>
    </rPh>
    <phoneticPr fontId="8"/>
  </si>
  <si>
    <t>Ps</t>
    <phoneticPr fontId="8"/>
  </si>
  <si>
    <t>Ⅳ</t>
    <phoneticPr fontId="8"/>
  </si>
  <si>
    <t>Ⅲ</t>
    <phoneticPr fontId="8"/>
  </si>
  <si>
    <t>Ⅲ</t>
  </si>
  <si>
    <t>Ⅱa</t>
    <phoneticPr fontId="8"/>
  </si>
  <si>
    <t>Ⅱb</t>
    <phoneticPr fontId="8"/>
  </si>
  <si>
    <t>その他</t>
    <rPh sb="2" eb="3">
      <t>タ</t>
    </rPh>
    <phoneticPr fontId="7"/>
  </si>
  <si>
    <t>Ⅳ</t>
  </si>
  <si>
    <t>定期点検</t>
    <rPh sb="0" eb="2">
      <t>テイキ</t>
    </rPh>
    <rPh sb="2" eb="4">
      <t>テンケン</t>
    </rPh>
    <phoneticPr fontId="7"/>
  </si>
  <si>
    <t>調査</t>
    <rPh sb="0" eb="2">
      <t>チョウサ</t>
    </rPh>
    <phoneticPr fontId="7"/>
  </si>
  <si>
    <t>対策</t>
    <rPh sb="0" eb="2">
      <t>タイサク</t>
    </rPh>
    <phoneticPr fontId="7"/>
  </si>
  <si>
    <t>監視</t>
    <rPh sb="0" eb="2">
      <t>カンシ</t>
    </rPh>
    <phoneticPr fontId="7"/>
  </si>
  <si>
    <t>矢板工法</t>
    <rPh sb="0" eb="2">
      <t>ヤイタ</t>
    </rPh>
    <rPh sb="2" eb="4">
      <t>コウホウ</t>
    </rPh>
    <phoneticPr fontId="7"/>
  </si>
  <si>
    <t>開削工法</t>
    <rPh sb="0" eb="2">
      <t>カイサク</t>
    </rPh>
    <rPh sb="2" eb="4">
      <t>コウホウ</t>
    </rPh>
    <phoneticPr fontId="7"/>
  </si>
  <si>
    <t>【様式2-2】トンネル本体工覆工スパン別点検記録表</t>
    <phoneticPr fontId="8"/>
  </si>
  <si>
    <t xml:space="preserve">点検調書 </t>
    <rPh sb="0" eb="1">
      <t>テンケン</t>
    </rPh>
    <rPh sb="1" eb="3">
      <t>チョウショ</t>
    </rPh>
    <phoneticPr fontId="8"/>
  </si>
  <si>
    <t>【様式2-1a】トンネル本体工点検結果総括表（1/2）</t>
    <rPh sb="1" eb="3">
      <t>ヨウシキ</t>
    </rPh>
    <phoneticPr fontId="8"/>
  </si>
  <si>
    <t>トンネルコード</t>
    <phoneticPr fontId="8"/>
  </si>
  <si>
    <t>背面空洞充填対策</t>
    <rPh sb="0" eb="2">
      <t>ハイメン</t>
    </rPh>
    <rPh sb="2" eb="4">
      <t>クウドウ</t>
    </rPh>
    <rPh sb="4" eb="6">
      <t>ジュウテン</t>
    </rPh>
    <rPh sb="6" eb="8">
      <t>タイサク</t>
    </rPh>
    <phoneticPr fontId="8"/>
  </si>
  <si>
    <t>実施業者</t>
    <rPh sb="0" eb="2">
      <t>ジッシ</t>
    </rPh>
    <rPh sb="2" eb="4">
      <t>ギョウシャ</t>
    </rPh>
    <phoneticPr fontId="8"/>
  </si>
  <si>
    <t>起点側</t>
    <rPh sb="0" eb="2">
      <t>キテン</t>
    </rPh>
    <rPh sb="2" eb="3">
      <t>ガワ</t>
    </rPh>
    <phoneticPr fontId="8"/>
  </si>
  <si>
    <t>終点側</t>
    <rPh sb="0" eb="2">
      <t>シュウテン</t>
    </rPh>
    <rPh sb="2" eb="3">
      <t>ガワ</t>
    </rPh>
    <phoneticPr fontId="8"/>
  </si>
  <si>
    <t>Ⅳ</t>
    <phoneticPr fontId="8"/>
  </si>
  <si>
    <t>Ⅰ</t>
    <phoneticPr fontId="8"/>
  </si>
  <si>
    <t>覆工
ｽﾊﾟﾝ長(m)</t>
    <rPh sb="0" eb="2">
      <t>フッコウ</t>
    </rPh>
    <rPh sb="7" eb="8">
      <t>チョウ</t>
    </rPh>
    <phoneticPr fontId="8"/>
  </si>
  <si>
    <t>業務概要</t>
    <rPh sb="0" eb="2">
      <t>ギョウム</t>
    </rPh>
    <rPh sb="2" eb="4">
      <t>ガイヨウ</t>
    </rPh>
    <phoneticPr fontId="8"/>
  </si>
  <si>
    <t>前回点検時の健全度ランク</t>
    <rPh sb="0" eb="2">
      <t>ゼンカイ</t>
    </rPh>
    <rPh sb="2" eb="4">
      <t>テンケン</t>
    </rPh>
    <rPh sb="4" eb="5">
      <t>ジ</t>
    </rPh>
    <rPh sb="6" eb="8">
      <t>ケンゼン</t>
    </rPh>
    <rPh sb="8" eb="9">
      <t>ド</t>
    </rPh>
    <phoneticPr fontId="7"/>
  </si>
  <si>
    <t>変状の発生範囲の規模</t>
    <rPh sb="0" eb="2">
      <t>ヘンジョウ</t>
    </rPh>
    <rPh sb="3" eb="5">
      <t>ハッセイ</t>
    </rPh>
    <rPh sb="5" eb="7">
      <t>ハンイ</t>
    </rPh>
    <rPh sb="8" eb="10">
      <t>キボ</t>
    </rPh>
    <phoneticPr fontId="7"/>
  </si>
  <si>
    <t>前回点検時との
比較</t>
    <rPh sb="0" eb="2">
      <t>ゼンカイ</t>
    </rPh>
    <rPh sb="2" eb="4">
      <t>テンケン</t>
    </rPh>
    <rPh sb="4" eb="5">
      <t>ジ</t>
    </rPh>
    <rPh sb="8" eb="10">
      <t>ヒカク</t>
    </rPh>
    <phoneticPr fontId="7"/>
  </si>
  <si>
    <t>本対策
実施日</t>
    <rPh sb="0" eb="1">
      <t>ホン</t>
    </rPh>
    <rPh sb="1" eb="3">
      <t>タイサク</t>
    </rPh>
    <rPh sb="4" eb="6">
      <t>ジッシ</t>
    </rPh>
    <rPh sb="6" eb="7">
      <t>ビ</t>
    </rPh>
    <phoneticPr fontId="7"/>
  </si>
  <si>
    <t>覆工</t>
    <rPh sb="0" eb="1">
      <t>オオ</t>
    </rPh>
    <phoneticPr fontId="7"/>
  </si>
  <si>
    <t>外力</t>
    <rPh sb="0" eb="2">
      <t>ガイリョク</t>
    </rPh>
    <phoneticPr fontId="7"/>
  </si>
  <si>
    <t>縦断方向ひび割れ</t>
    <rPh sb="0" eb="2">
      <t>ジュウダン</t>
    </rPh>
    <rPh sb="2" eb="4">
      <t>ホウコウ</t>
    </rPh>
    <rPh sb="6" eb="7">
      <t>ワ</t>
    </rPh>
    <phoneticPr fontId="7"/>
  </si>
  <si>
    <t>進行が認められる</t>
    <rPh sb="0" eb="2">
      <t>シンコウ</t>
    </rPh>
    <rPh sb="3" eb="4">
      <t>ミト</t>
    </rPh>
    <phoneticPr fontId="7"/>
  </si>
  <si>
    <t>要</t>
    <rPh sb="0" eb="1">
      <t>ヨウ</t>
    </rPh>
    <phoneticPr fontId="7"/>
  </si>
  <si>
    <t>材質劣化</t>
    <rPh sb="0" eb="2">
      <t>ザイシツ</t>
    </rPh>
    <rPh sb="2" eb="4">
      <t>レッカ</t>
    </rPh>
    <phoneticPr fontId="7"/>
  </si>
  <si>
    <t>目地部のうき</t>
    <rPh sb="0" eb="2">
      <t>メジ</t>
    </rPh>
    <rPh sb="2" eb="3">
      <t>ブ</t>
    </rPh>
    <phoneticPr fontId="7"/>
  </si>
  <si>
    <t>新たに発生</t>
    <rPh sb="0" eb="1">
      <t>アラ</t>
    </rPh>
    <rPh sb="3" eb="5">
      <t>ハッセイ</t>
    </rPh>
    <phoneticPr fontId="7"/>
  </si>
  <si>
    <t>目地部からの漏水</t>
    <rPh sb="0" eb="2">
      <t>メジ</t>
    </rPh>
    <rPh sb="2" eb="3">
      <t>ブ</t>
    </rPh>
    <rPh sb="6" eb="8">
      <t>ロウスイ</t>
    </rPh>
    <phoneticPr fontId="7"/>
  </si>
  <si>
    <t>進行が認められない</t>
    <rPh sb="0" eb="2">
      <t>シンコウ</t>
    </rPh>
    <rPh sb="3" eb="4">
      <t>ミト</t>
    </rPh>
    <phoneticPr fontId="7"/>
  </si>
  <si>
    <t>■覆工展開図／坑門正面図・展開図／写真</t>
    <rPh sb="1" eb="3">
      <t>フッコウ</t>
    </rPh>
    <rPh sb="3" eb="6">
      <t>テンカイズ</t>
    </rPh>
    <rPh sb="7" eb="9">
      <t>コウモン</t>
    </rPh>
    <rPh sb="9" eb="12">
      <t>ショウメンズ</t>
    </rPh>
    <rPh sb="13" eb="16">
      <t>テンカイズ</t>
    </rPh>
    <rPh sb="17" eb="19">
      <t>シャシン</t>
    </rPh>
    <phoneticPr fontId="8"/>
  </si>
  <si>
    <t>●覆工展開図</t>
    <rPh sb="1" eb="3">
      <t>フッコウ</t>
    </rPh>
    <rPh sb="3" eb="6">
      <t>テンカイズ</t>
    </rPh>
    <phoneticPr fontId="8"/>
  </si>
  <si>
    <t>●路面平面図</t>
    <phoneticPr fontId="8"/>
  </si>
  <si>
    <r>
      <t>起点坑口からの追加距離</t>
    </r>
    <r>
      <rPr>
        <vertAlign val="superscript"/>
        <sz val="10"/>
        <rFont val="ＭＳ ゴシック"/>
        <family val="3"/>
        <charset val="128"/>
      </rPr>
      <t>※１</t>
    </r>
    <rPh sb="0" eb="2">
      <t>キテン</t>
    </rPh>
    <rPh sb="2" eb="4">
      <t>コウグチ</t>
    </rPh>
    <rPh sb="7" eb="9">
      <t>ツイカ</t>
    </rPh>
    <rPh sb="9" eb="11">
      <t>キョリ</t>
    </rPh>
    <phoneticPr fontId="8"/>
  </si>
  <si>
    <t>対象
箇所</t>
    <rPh sb="0" eb="2">
      <t>タイショウ</t>
    </rPh>
    <rPh sb="3" eb="5">
      <t>カショ</t>
    </rPh>
    <phoneticPr fontId="7"/>
  </si>
  <si>
    <t>部位
区分</t>
    <rPh sb="0" eb="2">
      <t>ブイ</t>
    </rPh>
    <rPh sb="3" eb="5">
      <t>クブン</t>
    </rPh>
    <phoneticPr fontId="7"/>
  </si>
  <si>
    <t>変状
区分</t>
    <rPh sb="0" eb="2">
      <t>ヘンジョウ</t>
    </rPh>
    <rPh sb="3" eb="5">
      <t>クブン</t>
    </rPh>
    <phoneticPr fontId="7"/>
  </si>
  <si>
    <t>変状
種類</t>
    <rPh sb="0" eb="2">
      <t>ヘンジョウ</t>
    </rPh>
    <rPh sb="3" eb="5">
      <t>シュルイ</t>
    </rPh>
    <phoneticPr fontId="7"/>
  </si>
  <si>
    <t>定期点検年月日</t>
    <rPh sb="0" eb="2">
      <t>テイキ</t>
    </rPh>
    <rPh sb="2" eb="4">
      <t>テンケン</t>
    </rPh>
    <rPh sb="4" eb="7">
      <t>ネンガッピ</t>
    </rPh>
    <phoneticPr fontId="8"/>
  </si>
  <si>
    <t>前回定期点検年月日</t>
    <rPh sb="0" eb="2">
      <t>ゼンカイ</t>
    </rPh>
    <rPh sb="2" eb="4">
      <t>テイキ</t>
    </rPh>
    <rPh sb="4" eb="6">
      <t>テンケン</t>
    </rPh>
    <rPh sb="6" eb="9">
      <t>ネンガッピ</t>
    </rPh>
    <phoneticPr fontId="8"/>
  </si>
  <si>
    <t>所在地</t>
    <rPh sb="0" eb="3">
      <t>ショザイチ</t>
    </rPh>
    <phoneticPr fontId="8"/>
  </si>
  <si>
    <t>暫定</t>
    <rPh sb="0" eb="2">
      <t>ザンテイ</t>
    </rPh>
    <phoneticPr fontId="7"/>
  </si>
  <si>
    <t>確定</t>
    <rPh sb="0" eb="2">
      <t>カクテイ</t>
    </rPh>
    <phoneticPr fontId="7"/>
  </si>
  <si>
    <t>応急対策の
要否</t>
    <rPh sb="0" eb="2">
      <t>オウキュウ</t>
    </rPh>
    <rPh sb="2" eb="4">
      <t>タイサク</t>
    </rPh>
    <rPh sb="6" eb="8">
      <t>ヨウヒ</t>
    </rPh>
    <phoneticPr fontId="8"/>
  </si>
  <si>
    <t>本対策の
要否</t>
    <rPh sb="0" eb="1">
      <t>ホン</t>
    </rPh>
    <rPh sb="1" eb="3">
      <t>タイサク</t>
    </rPh>
    <rPh sb="5" eb="7">
      <t>ヨウヒ</t>
    </rPh>
    <phoneticPr fontId="8"/>
  </si>
  <si>
    <t>調査
の
要否</t>
    <rPh sb="0" eb="2">
      <t>チョウサ</t>
    </rPh>
    <rPh sb="5" eb="7">
      <t>ヨウヒ</t>
    </rPh>
    <phoneticPr fontId="8"/>
  </si>
  <si>
    <t>要</t>
    <rPh sb="0" eb="1">
      <t>ヨウ</t>
    </rPh>
    <phoneticPr fontId="8"/>
  </si>
  <si>
    <t>実施日</t>
    <rPh sb="0" eb="2">
      <t>ジッシ</t>
    </rPh>
    <rPh sb="2" eb="3">
      <t>ビ</t>
    </rPh>
    <phoneticPr fontId="7"/>
  </si>
  <si>
    <t>内容</t>
    <rPh sb="0" eb="2">
      <t>ナイヨウ</t>
    </rPh>
    <phoneticPr fontId="7"/>
  </si>
  <si>
    <t>Ⅱa</t>
  </si>
  <si>
    <t>否</t>
    <rPh sb="0" eb="1">
      <t>ヒ</t>
    </rPh>
    <phoneticPr fontId="7"/>
  </si>
  <si>
    <t>トンネルコード</t>
    <phoneticPr fontId="8"/>
  </si>
  <si>
    <t>応急対策実施状況</t>
    <rPh sb="0" eb="2">
      <t>オウキュウ</t>
    </rPh>
    <rPh sb="2" eb="4">
      <t>タイサク</t>
    </rPh>
    <rPh sb="4" eb="6">
      <t>ジッシ</t>
    </rPh>
    <rPh sb="6" eb="8">
      <t>ジョウキョウ</t>
    </rPh>
    <phoneticPr fontId="8"/>
  </si>
  <si>
    <t>本対策実施状況</t>
    <rPh sb="0" eb="1">
      <t>ホン</t>
    </rPh>
    <rPh sb="1" eb="3">
      <t>タイサク</t>
    </rPh>
    <phoneticPr fontId="8"/>
  </si>
  <si>
    <t>未</t>
    <rPh sb="0" eb="1">
      <t>ミ</t>
    </rPh>
    <phoneticPr fontId="7"/>
  </si>
  <si>
    <t>変状区分・健全度ランク別変状数量※2</t>
    <rPh sb="0" eb="2">
      <t>ヘンジョウ</t>
    </rPh>
    <rPh sb="2" eb="4">
      <t>クブン</t>
    </rPh>
    <rPh sb="5" eb="7">
      <t>ケンゼン</t>
    </rPh>
    <rPh sb="7" eb="8">
      <t>ド</t>
    </rPh>
    <rPh sb="11" eb="12">
      <t>ベツ</t>
    </rPh>
    <rPh sb="12" eb="14">
      <t>ヘンジョウ</t>
    </rPh>
    <rPh sb="14" eb="16">
      <t>スウリョウ</t>
    </rPh>
    <phoneticPr fontId="8"/>
  </si>
  <si>
    <t>覆工スパン健全度ランク</t>
    <rPh sb="0" eb="2">
      <t>フッコウ</t>
    </rPh>
    <rPh sb="5" eb="7">
      <t>ケンゼン</t>
    </rPh>
    <rPh sb="7" eb="8">
      <t>ド</t>
    </rPh>
    <phoneticPr fontId="8"/>
  </si>
  <si>
    <t>Ⅳ</t>
    <phoneticPr fontId="8"/>
  </si>
  <si>
    <t>Ⅲ</t>
    <phoneticPr fontId="8"/>
  </si>
  <si>
    <t>Ⅱa</t>
    <phoneticPr fontId="8"/>
  </si>
  <si>
    <t>Ⅱb</t>
    <phoneticPr fontId="8"/>
  </si>
  <si>
    <t>トンネルコード</t>
    <phoneticPr fontId="8"/>
  </si>
  <si>
    <t>履行
期間</t>
    <rPh sb="0" eb="2">
      <t>リコウ</t>
    </rPh>
    <rPh sb="3" eb="5">
      <t>キカン</t>
    </rPh>
    <phoneticPr fontId="8"/>
  </si>
  <si>
    <t>着手</t>
    <rPh sb="0" eb="2">
      <t>チャクシュ</t>
    </rPh>
    <phoneticPr fontId="8"/>
  </si>
  <si>
    <t>完了</t>
    <rPh sb="0" eb="2">
      <t>カンリョウ</t>
    </rPh>
    <phoneticPr fontId="8"/>
  </si>
  <si>
    <t>変状区分・健全度ランク別変状箇所数※2</t>
    <rPh sb="0" eb="2">
      <t>ヘンジョウ</t>
    </rPh>
    <rPh sb="2" eb="4">
      <t>クブン</t>
    </rPh>
    <rPh sb="5" eb="7">
      <t>ケンゼン</t>
    </rPh>
    <rPh sb="7" eb="8">
      <t>ド</t>
    </rPh>
    <rPh sb="11" eb="12">
      <t>ベツ</t>
    </rPh>
    <rPh sb="12" eb="14">
      <t>ヘンジョウ</t>
    </rPh>
    <rPh sb="14" eb="16">
      <t>カショ</t>
    </rPh>
    <rPh sb="16" eb="17">
      <t>スウ</t>
    </rPh>
    <phoneticPr fontId="8"/>
  </si>
  <si>
    <t>覆工スパン毎の健全性</t>
    <rPh sb="0" eb="1">
      <t>オオ</t>
    </rPh>
    <rPh sb="1" eb="2">
      <t>コウ</t>
    </rPh>
    <rPh sb="5" eb="6">
      <t>ゴト</t>
    </rPh>
    <rPh sb="7" eb="10">
      <t>ケンゼンセイ</t>
    </rPh>
    <phoneticPr fontId="8"/>
  </si>
  <si>
    <t>Ⅳ</t>
    <phoneticPr fontId="8"/>
  </si>
  <si>
    <t>■変状区分・健全度ランク別変状箇所数集計表</t>
    <rPh sb="1" eb="3">
      <t>ヘンジョウ</t>
    </rPh>
    <rPh sb="3" eb="5">
      <t>クブン</t>
    </rPh>
    <rPh sb="6" eb="8">
      <t>ケンゼン</t>
    </rPh>
    <rPh sb="8" eb="9">
      <t>ド</t>
    </rPh>
    <rPh sb="12" eb="13">
      <t>ベツ</t>
    </rPh>
    <rPh sb="13" eb="15">
      <t>ヘンジョウ</t>
    </rPh>
    <rPh sb="15" eb="17">
      <t>カショ</t>
    </rPh>
    <rPh sb="17" eb="18">
      <t>スウ</t>
    </rPh>
    <rPh sb="18" eb="21">
      <t>シュウケイヒョウ</t>
    </rPh>
    <phoneticPr fontId="8"/>
  </si>
  <si>
    <t>覆工スパン健全度ランク</t>
    <phoneticPr fontId="8"/>
  </si>
  <si>
    <t>延長計(m)</t>
    <rPh sb="0" eb="2">
      <t>エンチョウ</t>
    </rPh>
    <rPh sb="2" eb="3">
      <t>ケイ</t>
    </rPh>
    <phoneticPr fontId="8"/>
  </si>
  <si>
    <t>変状面積計（㎡）</t>
    <rPh sb="0" eb="2">
      <t>ヘンジョウ</t>
    </rPh>
    <rPh sb="2" eb="4">
      <t>メンセキ</t>
    </rPh>
    <rPh sb="4" eb="5">
      <t>ケイ</t>
    </rPh>
    <phoneticPr fontId="8"/>
  </si>
  <si>
    <t>変状スパン数</t>
    <rPh sb="0" eb="2">
      <t>ヘンジョウ</t>
    </rPh>
    <rPh sb="5" eb="6">
      <t>スウ</t>
    </rPh>
    <phoneticPr fontId="8"/>
  </si>
  <si>
    <t>変状箇所数計(箇所）</t>
    <rPh sb="0" eb="2">
      <t>ヘンジョウ</t>
    </rPh>
    <rPh sb="2" eb="4">
      <t>カショ</t>
    </rPh>
    <rPh sb="4" eb="5">
      <t>スウ</t>
    </rPh>
    <rPh sb="5" eb="6">
      <t>ケイ</t>
    </rPh>
    <rPh sb="7" eb="9">
      <t>カショ</t>
    </rPh>
    <phoneticPr fontId="8"/>
  </si>
  <si>
    <t>変状箇所数計(箇所）</t>
    <rPh sb="0" eb="2">
      <t>ヘンジョウ</t>
    </rPh>
    <rPh sb="2" eb="4">
      <t>カショ</t>
    </rPh>
    <rPh sb="4" eb="5">
      <t>スウ</t>
    </rPh>
    <rPh sb="5" eb="6">
      <t>ケイ</t>
    </rPh>
    <phoneticPr fontId="8"/>
  </si>
  <si>
    <t>覆工
ｽﾊﾟﾝ
No.</t>
    <rPh sb="0" eb="2">
      <t>フッコウ</t>
    </rPh>
    <phoneticPr fontId="8"/>
  </si>
  <si>
    <t>■定期点検時の記録</t>
    <rPh sb="1" eb="3">
      <t>テイキ</t>
    </rPh>
    <rPh sb="3" eb="5">
      <t>テンケン</t>
    </rPh>
    <rPh sb="5" eb="6">
      <t>ジ</t>
    </rPh>
    <rPh sb="7" eb="9">
      <t>キロク</t>
    </rPh>
    <phoneticPr fontId="8"/>
  </si>
  <si>
    <t>変状部位</t>
    <phoneticPr fontId="7"/>
  </si>
  <si>
    <t>変状の内容</t>
    <rPh sb="0" eb="2">
      <t>ヘンジョウ</t>
    </rPh>
    <rPh sb="3" eb="5">
      <t>ナイヨウ</t>
    </rPh>
    <phoneticPr fontId="7"/>
  </si>
  <si>
    <t>調査・措置の方針</t>
    <rPh sb="3" eb="5">
      <t>ソチ</t>
    </rPh>
    <rPh sb="6" eb="8">
      <t>ホウシン</t>
    </rPh>
    <phoneticPr fontId="8"/>
  </si>
  <si>
    <t>応急対策</t>
  </si>
  <si>
    <t>調査
の
要否</t>
    <rPh sb="5" eb="7">
      <t>ヨウヒ</t>
    </rPh>
    <phoneticPr fontId="8"/>
  </si>
  <si>
    <t>応急対策の要否</t>
    <rPh sb="0" eb="2">
      <t>オウキュウ</t>
    </rPh>
    <rPh sb="2" eb="4">
      <t>タイサク</t>
    </rPh>
    <rPh sb="5" eb="7">
      <t>ヨウヒ</t>
    </rPh>
    <phoneticPr fontId="8"/>
  </si>
  <si>
    <t>健全度ランク
（調査後）</t>
    <rPh sb="0" eb="2">
      <t>ケンゼン</t>
    </rPh>
    <rPh sb="2" eb="3">
      <t>ド</t>
    </rPh>
    <rPh sb="8" eb="10">
      <t>チョウサ</t>
    </rPh>
    <rPh sb="10" eb="11">
      <t>ゴ</t>
    </rPh>
    <phoneticPr fontId="7"/>
  </si>
  <si>
    <t>健全度ランク</t>
    <rPh sb="0" eb="3">
      <t>ケンゼンド</t>
    </rPh>
    <phoneticPr fontId="7"/>
  </si>
  <si>
    <t>単位</t>
    <rPh sb="0" eb="2">
      <t>タンイ</t>
    </rPh>
    <phoneticPr fontId="8"/>
  </si>
  <si>
    <t>確定・暫定区分</t>
    <rPh sb="0" eb="2">
      <t>カクテイ</t>
    </rPh>
    <rPh sb="3" eb="5">
      <t>ザンテイ</t>
    </rPh>
    <rPh sb="5" eb="7">
      <t>クブン</t>
    </rPh>
    <phoneticPr fontId="8"/>
  </si>
  <si>
    <t>トンネル毎の
健全性</t>
    <phoneticPr fontId="8"/>
  </si>
  <si>
    <t>特記事項</t>
    <phoneticPr fontId="8"/>
  </si>
  <si>
    <t>【様式2-1ｂ】トンネル本体工点検結果総括表（2/2）</t>
    <phoneticPr fontId="8"/>
  </si>
  <si>
    <t>トンネル掘削工法</t>
    <rPh sb="4" eb="6">
      <t>クッサク</t>
    </rPh>
    <rPh sb="6" eb="8">
      <t>コウホウ</t>
    </rPh>
    <phoneticPr fontId="8"/>
  </si>
  <si>
    <t>変状スパン数</t>
    <phoneticPr fontId="8"/>
  </si>
  <si>
    <t>済</t>
    <rPh sb="0" eb="1">
      <t>ズ</t>
    </rPh>
    <phoneticPr fontId="7"/>
  </si>
  <si>
    <t>否</t>
    <rPh sb="0" eb="1">
      <t>ヒ</t>
    </rPh>
    <phoneticPr fontId="8"/>
  </si>
  <si>
    <t>判定
結果</t>
    <rPh sb="0" eb="2">
      <t>ハンテイ</t>
    </rPh>
    <rPh sb="3" eb="5">
      <t>ケッカ</t>
    </rPh>
    <phoneticPr fontId="7"/>
  </si>
  <si>
    <t>本対策の方針：当て板工</t>
    <rPh sb="0" eb="1">
      <t>ホン</t>
    </rPh>
    <rPh sb="1" eb="3">
      <t>タイサク</t>
    </rPh>
    <rPh sb="4" eb="6">
      <t>ホウシン</t>
    </rPh>
    <rPh sb="7" eb="8">
      <t>ア</t>
    </rPh>
    <rPh sb="9" eb="10">
      <t>イタ</t>
    </rPh>
    <rPh sb="10" eb="11">
      <t>コウ</t>
    </rPh>
    <phoneticPr fontId="8"/>
  </si>
  <si>
    <t>－</t>
    <phoneticPr fontId="8"/>
  </si>
  <si>
    <t>幅3.5ｍｍ×長さ８.0ｍ</t>
    <rPh sb="0" eb="1">
      <t>ハバ</t>
    </rPh>
    <rPh sb="7" eb="8">
      <t>ナガ</t>
    </rPh>
    <phoneticPr fontId="7"/>
  </si>
  <si>
    <t>S2</t>
    <phoneticPr fontId="8"/>
  </si>
  <si>
    <t>※１　変状の有無にかかわらず全ての覆工スパンの情報を記載すること。様式1-2の「覆工スパン番号」「覆工スパン長」「追加距離」と整合を図ること。</t>
    <rPh sb="3" eb="5">
      <t>ヘンジョウ</t>
    </rPh>
    <rPh sb="6" eb="8">
      <t>ウム</t>
    </rPh>
    <rPh sb="14" eb="15">
      <t>スベ</t>
    </rPh>
    <rPh sb="17" eb="18">
      <t>オオ</t>
    </rPh>
    <rPh sb="18" eb="19">
      <t>コウ</t>
    </rPh>
    <rPh sb="23" eb="25">
      <t>ジョウホウ</t>
    </rPh>
    <rPh sb="26" eb="28">
      <t>キサイ</t>
    </rPh>
    <rPh sb="33" eb="35">
      <t>ヨウシキ</t>
    </rPh>
    <rPh sb="40" eb="41">
      <t>オオ</t>
    </rPh>
    <rPh sb="41" eb="42">
      <t>コウ</t>
    </rPh>
    <rPh sb="45" eb="47">
      <t>バンゴウ</t>
    </rPh>
    <rPh sb="54" eb="55">
      <t>ナガ</t>
    </rPh>
    <rPh sb="57" eb="59">
      <t>ツイカ</t>
    </rPh>
    <rPh sb="59" eb="61">
      <t>キョリ</t>
    </rPh>
    <rPh sb="63" eb="65">
      <t>セイゴウ</t>
    </rPh>
    <rPh sb="66" eb="67">
      <t>ハカ</t>
    </rPh>
    <phoneticPr fontId="7"/>
  </si>
  <si>
    <t>※２　様式2-2の「変状区分・健全度ランク別変状数量集計表」の値を覆工スパン毎記載すること。</t>
    <rPh sb="3" eb="5">
      <t>ヨウシキ</t>
    </rPh>
    <rPh sb="31" eb="32">
      <t>アタイ</t>
    </rPh>
    <rPh sb="33" eb="34">
      <t>オオ</t>
    </rPh>
    <rPh sb="34" eb="35">
      <t>コウ</t>
    </rPh>
    <rPh sb="38" eb="39">
      <t>ゴト</t>
    </rPh>
    <rPh sb="39" eb="41">
      <t>キサイ</t>
    </rPh>
    <phoneticPr fontId="7"/>
  </si>
  <si>
    <t>※３　様式2-2の「調査・措置の方針」の要否を覆工スパン毎記載すること。　</t>
    <rPh sb="20" eb="22">
      <t>ヨウヒ</t>
    </rPh>
    <rPh sb="23" eb="24">
      <t>オオ</t>
    </rPh>
    <rPh sb="24" eb="25">
      <t>コウ</t>
    </rPh>
    <rPh sb="28" eb="29">
      <t>ゴト</t>
    </rPh>
    <rPh sb="29" eb="31">
      <t>キサイ</t>
    </rPh>
    <phoneticPr fontId="7"/>
  </si>
  <si>
    <t>覆工ｽﾊﾟﾝNo.※１</t>
    <rPh sb="0" eb="2">
      <t>フッコウ</t>
    </rPh>
    <phoneticPr fontId="8"/>
  </si>
  <si>
    <t>覆工
ｽﾊﾟﾝ長(m)※１</t>
    <rPh sb="0" eb="2">
      <t>フッコウ</t>
    </rPh>
    <rPh sb="7" eb="8">
      <t>チョウ</t>
    </rPh>
    <phoneticPr fontId="8"/>
  </si>
  <si>
    <t>調査・措置の方針※3</t>
    <rPh sb="0" eb="2">
      <t>チョウサ</t>
    </rPh>
    <rPh sb="3" eb="5">
      <t>ソチ</t>
    </rPh>
    <rPh sb="6" eb="8">
      <t>ホウシン</t>
    </rPh>
    <phoneticPr fontId="7"/>
  </si>
  <si>
    <t>措置の履歴※4</t>
    <rPh sb="0" eb="2">
      <t>ソチ</t>
    </rPh>
    <rPh sb="3" eb="5">
      <t>リレキ</t>
    </rPh>
    <phoneticPr fontId="7"/>
  </si>
  <si>
    <t>※１　変状の有無にかかわらず全ての覆工スパンの情報を記載すること。様式1-2トンネル情報一覧表の「覆工スパン番号」「覆工スパン長」「追加距離」と整合を図ること。</t>
    <rPh sb="3" eb="5">
      <t>ヘンジョウ</t>
    </rPh>
    <rPh sb="6" eb="8">
      <t>ウム</t>
    </rPh>
    <rPh sb="14" eb="15">
      <t>スベ</t>
    </rPh>
    <rPh sb="17" eb="18">
      <t>オオ</t>
    </rPh>
    <rPh sb="18" eb="19">
      <t>コウ</t>
    </rPh>
    <rPh sb="23" eb="25">
      <t>ジョウホウ</t>
    </rPh>
    <rPh sb="26" eb="28">
      <t>キサイ</t>
    </rPh>
    <rPh sb="33" eb="35">
      <t>ヨウシキ</t>
    </rPh>
    <rPh sb="42" eb="44">
      <t>ジョウホウ</t>
    </rPh>
    <rPh sb="44" eb="46">
      <t>イチラン</t>
    </rPh>
    <rPh sb="46" eb="47">
      <t>ヒョウ</t>
    </rPh>
    <rPh sb="49" eb="50">
      <t>オオ</t>
    </rPh>
    <rPh sb="50" eb="51">
      <t>コウ</t>
    </rPh>
    <rPh sb="54" eb="56">
      <t>バンゴウ</t>
    </rPh>
    <rPh sb="63" eb="64">
      <t>ナガ</t>
    </rPh>
    <rPh sb="66" eb="68">
      <t>ツイカ</t>
    </rPh>
    <rPh sb="68" eb="70">
      <t>キョリ</t>
    </rPh>
    <rPh sb="72" eb="74">
      <t>セイゴウ</t>
    </rPh>
    <rPh sb="75" eb="76">
      <t>ハカ</t>
    </rPh>
    <phoneticPr fontId="7"/>
  </si>
  <si>
    <t>※２　様式2-2の「変状区分・健全度ランク別変状箇所数集計表」の値を覆工スパン毎記載すること。</t>
    <rPh sb="3" eb="5">
      <t>ヨウシキ</t>
    </rPh>
    <rPh sb="32" eb="33">
      <t>アタイ</t>
    </rPh>
    <rPh sb="34" eb="35">
      <t>オオ</t>
    </rPh>
    <rPh sb="35" eb="36">
      <t>コウ</t>
    </rPh>
    <rPh sb="39" eb="40">
      <t>ゴト</t>
    </rPh>
    <rPh sb="40" eb="42">
      <t>キサイ</t>
    </rPh>
    <phoneticPr fontId="7"/>
  </si>
  <si>
    <t>※１　変状番号は、様式4および様式5-1の変状番号と整合させること。</t>
    <rPh sb="3" eb="5">
      <t>ヘンジョウ</t>
    </rPh>
    <rPh sb="5" eb="7">
      <t>バンゴウ</t>
    </rPh>
    <rPh sb="9" eb="11">
      <t>ヨウシキ</t>
    </rPh>
    <rPh sb="15" eb="17">
      <t>ヨウシキ</t>
    </rPh>
    <rPh sb="21" eb="23">
      <t>ヘンジョウ</t>
    </rPh>
    <rPh sb="23" eb="25">
      <t>バンゴウ</t>
    </rPh>
    <rPh sb="26" eb="28">
      <t>セイゴウ</t>
    </rPh>
    <phoneticPr fontId="7"/>
  </si>
  <si>
    <t>※３　調査が長期間となるなど定期点検の業務期間内で調査が完了せず健全度ランクが確定できない場合は、暫定的に健全度ランクを判定する。
　　　 定期点検以降、調査を実施して再度、健全度ランクの判定を行った場合は、調査実施日、調査内容、確定した健全度ランク（健全度ランク（調査後））を記載すること。</t>
    <rPh sb="3" eb="5">
      <t>チョウサ</t>
    </rPh>
    <rPh sb="6" eb="9">
      <t>チョウキカン</t>
    </rPh>
    <rPh sb="14" eb="16">
      <t>テイキ</t>
    </rPh>
    <rPh sb="16" eb="18">
      <t>テンケン</t>
    </rPh>
    <rPh sb="19" eb="21">
      <t>ギョウム</t>
    </rPh>
    <rPh sb="21" eb="23">
      <t>キカン</t>
    </rPh>
    <rPh sb="23" eb="24">
      <t>ナイ</t>
    </rPh>
    <rPh sb="25" eb="27">
      <t>チョウサ</t>
    </rPh>
    <rPh sb="28" eb="30">
      <t>カンリョウ</t>
    </rPh>
    <rPh sb="32" eb="34">
      <t>ケンゼン</t>
    </rPh>
    <rPh sb="34" eb="35">
      <t>ド</t>
    </rPh>
    <rPh sb="39" eb="41">
      <t>カクテイ</t>
    </rPh>
    <rPh sb="45" eb="47">
      <t>バアイ</t>
    </rPh>
    <rPh sb="49" eb="51">
      <t>ザンテイ</t>
    </rPh>
    <rPh sb="51" eb="52">
      <t>テキ</t>
    </rPh>
    <rPh sb="53" eb="56">
      <t>ケンゼンド</t>
    </rPh>
    <rPh sb="60" eb="62">
      <t>ハンテイ</t>
    </rPh>
    <rPh sb="70" eb="72">
      <t>テイキ</t>
    </rPh>
    <rPh sb="72" eb="74">
      <t>テンケン</t>
    </rPh>
    <rPh sb="74" eb="76">
      <t>イコウ</t>
    </rPh>
    <rPh sb="77" eb="79">
      <t>チョウサ</t>
    </rPh>
    <rPh sb="80" eb="82">
      <t>ジッシ</t>
    </rPh>
    <rPh sb="84" eb="86">
      <t>サイド</t>
    </rPh>
    <rPh sb="87" eb="90">
      <t>ケンゼンド</t>
    </rPh>
    <rPh sb="94" eb="96">
      <t>ハンテイ</t>
    </rPh>
    <rPh sb="97" eb="98">
      <t>オコナ</t>
    </rPh>
    <rPh sb="100" eb="102">
      <t>バアイ</t>
    </rPh>
    <rPh sb="104" eb="106">
      <t>チョウサ</t>
    </rPh>
    <rPh sb="106" eb="108">
      <t>ジッシ</t>
    </rPh>
    <rPh sb="108" eb="109">
      <t>ニチ</t>
    </rPh>
    <rPh sb="110" eb="112">
      <t>チョウサ</t>
    </rPh>
    <rPh sb="112" eb="114">
      <t>ナイヨウ</t>
    </rPh>
    <rPh sb="119" eb="122">
      <t>ケンゼンド</t>
    </rPh>
    <rPh sb="126" eb="129">
      <t>ケンゼンド</t>
    </rPh>
    <rPh sb="133" eb="135">
      <t>チョウサ</t>
    </rPh>
    <rPh sb="135" eb="136">
      <t>ゴ</t>
    </rPh>
    <rPh sb="139" eb="141">
      <t>キサイ</t>
    </rPh>
    <phoneticPr fontId="7"/>
  </si>
  <si>
    <t>※10 覆工スパン内で、調査や対策が必要な変状が１箇所でもあれば「要」とする。</t>
    <rPh sb="4" eb="5">
      <t>オオ</t>
    </rPh>
    <rPh sb="5" eb="6">
      <t>コウ</t>
    </rPh>
    <rPh sb="9" eb="10">
      <t>ナイ</t>
    </rPh>
    <rPh sb="12" eb="14">
      <t>チョウサ</t>
    </rPh>
    <rPh sb="15" eb="17">
      <t>タイサク</t>
    </rPh>
    <rPh sb="18" eb="20">
      <t>ヒツヨウ</t>
    </rPh>
    <rPh sb="21" eb="23">
      <t>ヘンジョウ</t>
    </rPh>
    <rPh sb="25" eb="27">
      <t>カショ</t>
    </rPh>
    <rPh sb="33" eb="34">
      <t>ヨウ</t>
    </rPh>
    <phoneticPr fontId="8"/>
  </si>
  <si>
    <t>※６　健全度ランクがⅣ、Ⅲで本対策が完了していない変状に対しては、前回の定期点検より２年～３年程度の間で、遠望目視により監視を実施するものとし、その実施日と判定結果（「異常なし」または「要近接目視」）を記載すること。 また、本対策を
        実施した場合においても、本対策の実施から２～３年程度の間で、措置後の確認として遠望目視による監視を行い、その実施日と判定結果を記載すること。ただし、本対策実施後２～３年程度の間で、次回の定期点検を実施する場合は監視を省略できる。</t>
    <rPh sb="18" eb="20">
      <t>カンリョウ</t>
    </rPh>
    <rPh sb="28" eb="29">
      <t>タイ</t>
    </rPh>
    <rPh sb="60" eb="62">
      <t>カンシ</t>
    </rPh>
    <rPh sb="74" eb="76">
      <t>ジッシ</t>
    </rPh>
    <rPh sb="76" eb="77">
      <t>ニチ</t>
    </rPh>
    <rPh sb="78" eb="80">
      <t>ハンテイ</t>
    </rPh>
    <rPh sb="80" eb="82">
      <t>ケッカ</t>
    </rPh>
    <rPh sb="84" eb="86">
      <t>イジョウ</t>
    </rPh>
    <rPh sb="93" eb="94">
      <t>ヨウ</t>
    </rPh>
    <rPh sb="94" eb="96">
      <t>キンセツ</t>
    </rPh>
    <rPh sb="96" eb="98">
      <t>モクシ</t>
    </rPh>
    <rPh sb="101" eb="103">
      <t>キサイ</t>
    </rPh>
    <rPh sb="188" eb="190">
      <t>キサイ</t>
    </rPh>
    <phoneticPr fontId="7"/>
  </si>
  <si>
    <t>■変状区分・健全度ランク別変状数量集計表※9</t>
    <rPh sb="6" eb="9">
      <t>ケンゼンド</t>
    </rPh>
    <rPh sb="12" eb="13">
      <t>ベツ</t>
    </rPh>
    <rPh sb="13" eb="15">
      <t>ヘンジョウ</t>
    </rPh>
    <rPh sb="15" eb="17">
      <t>スウリョウ</t>
    </rPh>
    <rPh sb="17" eb="20">
      <t>シュウケイヒョウ</t>
    </rPh>
    <phoneticPr fontId="8"/>
  </si>
  <si>
    <t>変状
番号
※1</t>
    <rPh sb="0" eb="2">
      <t>ヘンジョウ</t>
    </rPh>
    <rPh sb="3" eb="5">
      <t>バンゴウ</t>
    </rPh>
    <phoneticPr fontId="7"/>
  </si>
  <si>
    <t>変状数量※2</t>
    <rPh sb="0" eb="2">
      <t>ヘンジョウ</t>
    </rPh>
    <rPh sb="2" eb="4">
      <t>スウリョウ</t>
    </rPh>
    <phoneticPr fontId="7"/>
  </si>
  <si>
    <t>健全度ランク
※3</t>
    <rPh sb="0" eb="3">
      <t>ケンゼンド</t>
    </rPh>
    <phoneticPr fontId="8"/>
  </si>
  <si>
    <t>■調査・措置の履歴※4</t>
    <rPh sb="4" eb="6">
      <t>ソチ</t>
    </rPh>
    <rPh sb="7" eb="9">
      <t>リレキ</t>
    </rPh>
    <phoneticPr fontId="8"/>
  </si>
  <si>
    <t>対応方針
特記事項
※8</t>
    <rPh sb="0" eb="2">
      <t>タイオウ</t>
    </rPh>
    <rPh sb="2" eb="4">
      <t>ホウシン</t>
    </rPh>
    <phoneticPr fontId="8"/>
  </si>
  <si>
    <t>監視（遠望目視）※6</t>
    <rPh sb="3" eb="5">
      <t>エンボウ</t>
    </rPh>
    <rPh sb="5" eb="7">
      <t>モクシ</t>
    </rPh>
    <phoneticPr fontId="8"/>
  </si>
  <si>
    <t>監視（近接目視等）※7</t>
    <phoneticPr fontId="8"/>
  </si>
  <si>
    <t>健全度ランク（本対策後）※5</t>
    <rPh sb="7" eb="8">
      <t>ホン</t>
    </rPh>
    <rPh sb="8" eb="10">
      <t>タイサク</t>
    </rPh>
    <rPh sb="10" eb="11">
      <t>ゴ</t>
    </rPh>
    <phoneticPr fontId="7"/>
  </si>
  <si>
    <t>■調査・措置の方針※10</t>
    <rPh sb="1" eb="3">
      <t>チョウサ</t>
    </rPh>
    <rPh sb="4" eb="6">
      <t>ソチ</t>
    </rPh>
    <rPh sb="7" eb="9">
      <t>ホウシン</t>
    </rPh>
    <phoneticPr fontId="7"/>
  </si>
  <si>
    <t>※５　本対策を実施した変状箇所は、健全度ランクをⅠとする。なお、応急対策を実施した変状は、健全度ランクは変更しない。</t>
    <rPh sb="3" eb="4">
      <t>ホン</t>
    </rPh>
    <rPh sb="4" eb="6">
      <t>タイサク</t>
    </rPh>
    <rPh sb="7" eb="9">
      <t>ジッシ</t>
    </rPh>
    <rPh sb="11" eb="13">
      <t>ヘンジョウ</t>
    </rPh>
    <rPh sb="13" eb="15">
      <t>カショ</t>
    </rPh>
    <rPh sb="17" eb="19">
      <t>ケンゼン</t>
    </rPh>
    <rPh sb="19" eb="20">
      <t>ド</t>
    </rPh>
    <rPh sb="32" eb="34">
      <t>オウキュウ</t>
    </rPh>
    <rPh sb="34" eb="36">
      <t>タイサク</t>
    </rPh>
    <rPh sb="37" eb="39">
      <t>ジッシ</t>
    </rPh>
    <rPh sb="41" eb="43">
      <t>ヘンジョウ</t>
    </rPh>
    <rPh sb="45" eb="47">
      <t>ケンゼン</t>
    </rPh>
    <rPh sb="47" eb="48">
      <t>ド</t>
    </rPh>
    <rPh sb="52" eb="54">
      <t>ヘンコウ</t>
    </rPh>
    <phoneticPr fontId="7"/>
  </si>
  <si>
    <t>※７　※６で要近接目視と判定され、近接目視等により健全度ランクの判定を行った場合は、近接目視等の実施日と近接目視等により判定された健全度ランクを記載すること。</t>
    <rPh sb="6" eb="7">
      <t>ヨウ</t>
    </rPh>
    <rPh sb="7" eb="9">
      <t>キンセツ</t>
    </rPh>
    <rPh sb="9" eb="11">
      <t>モクシ</t>
    </rPh>
    <rPh sb="12" eb="14">
      <t>ハンテイ</t>
    </rPh>
    <rPh sb="17" eb="19">
      <t>キンセツ</t>
    </rPh>
    <rPh sb="19" eb="21">
      <t>モクシ</t>
    </rPh>
    <rPh sb="21" eb="22">
      <t>ナド</t>
    </rPh>
    <rPh sb="25" eb="28">
      <t>ケンゼンド</t>
    </rPh>
    <rPh sb="32" eb="34">
      <t>ハンテイ</t>
    </rPh>
    <rPh sb="35" eb="36">
      <t>オコナ</t>
    </rPh>
    <rPh sb="38" eb="40">
      <t>バアイ</t>
    </rPh>
    <rPh sb="42" eb="44">
      <t>キンセツ</t>
    </rPh>
    <rPh sb="44" eb="46">
      <t>モクシ</t>
    </rPh>
    <rPh sb="46" eb="47">
      <t>ナド</t>
    </rPh>
    <rPh sb="48" eb="50">
      <t>ジッシ</t>
    </rPh>
    <rPh sb="50" eb="51">
      <t>ニチ</t>
    </rPh>
    <rPh sb="52" eb="54">
      <t>キンセツ</t>
    </rPh>
    <rPh sb="54" eb="56">
      <t>モクシ</t>
    </rPh>
    <rPh sb="56" eb="57">
      <t>ナド</t>
    </rPh>
    <rPh sb="60" eb="62">
      <t>ハンテイ</t>
    </rPh>
    <rPh sb="72" eb="74">
      <t>キサイ</t>
    </rPh>
    <phoneticPr fontId="7"/>
  </si>
  <si>
    <t>※９　変状区分・健全度ランク別変状数量集計表には、当該覆工スパンに含まれる個々の「変状数量」を変状区分毎、健全度ランク毎に集計し、合計値を記載すること。</t>
    <rPh sb="65" eb="68">
      <t>ゴウケイチ</t>
    </rPh>
    <rPh sb="69" eb="71">
      <t>キサイ</t>
    </rPh>
    <phoneticPr fontId="8"/>
  </si>
  <si>
    <r>
      <t>※４　定期点検以降（定期点検の業務期間</t>
    </r>
    <r>
      <rPr>
        <sz val="11"/>
        <rFont val="ＭＳ Ｐゴシック"/>
        <family val="3"/>
        <charset val="128"/>
      </rPr>
      <t>内も含む）に実施した調査・措置の記録をその都度記載していくこと。</t>
    </r>
    <rPh sb="19" eb="20">
      <t>ナイ</t>
    </rPh>
    <rPh sb="40" eb="42">
      <t>ツド</t>
    </rPh>
    <rPh sb="42" eb="44">
      <t>キサイ</t>
    </rPh>
    <phoneticPr fontId="7"/>
  </si>
  <si>
    <t>※４　要対策の覆工スパンについて、定期点検以降（定期点検の業務期間内も含む）、当該覆工スパンの変状の応急対策または本対策が全て完了した場合「済」を記載すること。</t>
    <rPh sb="3" eb="4">
      <t>ヨウ</t>
    </rPh>
    <rPh sb="4" eb="6">
      <t>タイサク</t>
    </rPh>
    <rPh sb="7" eb="8">
      <t>オオ</t>
    </rPh>
    <rPh sb="8" eb="9">
      <t>コウ</t>
    </rPh>
    <rPh sb="17" eb="19">
      <t>テイキ</t>
    </rPh>
    <rPh sb="19" eb="21">
      <t>テンケン</t>
    </rPh>
    <rPh sb="21" eb="23">
      <t>イコウ</t>
    </rPh>
    <rPh sb="24" eb="26">
      <t>テイキ</t>
    </rPh>
    <rPh sb="26" eb="28">
      <t>テンケン</t>
    </rPh>
    <rPh sb="29" eb="31">
      <t>ギョウム</t>
    </rPh>
    <rPh sb="31" eb="33">
      <t>キカン</t>
    </rPh>
    <rPh sb="33" eb="34">
      <t>ナイ</t>
    </rPh>
    <rPh sb="35" eb="36">
      <t>フク</t>
    </rPh>
    <rPh sb="39" eb="41">
      <t>トウガイ</t>
    </rPh>
    <rPh sb="41" eb="42">
      <t>オオ</t>
    </rPh>
    <rPh sb="42" eb="43">
      <t>コウ</t>
    </rPh>
    <rPh sb="47" eb="49">
      <t>ヘンジョウ</t>
    </rPh>
    <rPh sb="50" eb="52">
      <t>オウキュウ</t>
    </rPh>
    <rPh sb="52" eb="54">
      <t>タイサク</t>
    </rPh>
    <rPh sb="53" eb="54">
      <t>オウタイ</t>
    </rPh>
    <rPh sb="57" eb="58">
      <t>ホン</t>
    </rPh>
    <rPh sb="58" eb="60">
      <t>タイサク</t>
    </rPh>
    <rPh sb="61" eb="62">
      <t>スベ</t>
    </rPh>
    <rPh sb="63" eb="65">
      <t>カンリョウ</t>
    </rPh>
    <rPh sb="67" eb="69">
      <t>バアイ</t>
    </rPh>
    <rPh sb="70" eb="71">
      <t>スミ</t>
    </rPh>
    <rPh sb="73" eb="75">
      <t>キサイ</t>
    </rPh>
    <phoneticPr fontId="7"/>
  </si>
  <si>
    <t>覆工ｽﾊﾟﾝNo.
※１</t>
    <rPh sb="0" eb="2">
      <t>フッコウ</t>
    </rPh>
    <phoneticPr fontId="8"/>
  </si>
  <si>
    <t>覆工
ｽﾊﾟﾝ長(m)
※１</t>
    <rPh sb="0" eb="2">
      <t>フッコウ</t>
    </rPh>
    <rPh sb="7" eb="8">
      <t>チョウ</t>
    </rPh>
    <phoneticPr fontId="8"/>
  </si>
  <si>
    <r>
      <t>※２　変状数量は、材質劣化・漏水に起因するものは、</t>
    </r>
    <r>
      <rPr>
        <sz val="11"/>
        <rFont val="ＭＳ Ｐゴシック"/>
        <family val="3"/>
        <charset val="128"/>
      </rPr>
      <t>様式5-1に記載する「変状の発生範囲の規模」から算定し、面積（㎡）を記載すること（小数第三位を四捨五入し、数位を小数第二位までとする）。
       外力に起因するものは、様式5-1の「変状の発生範囲の規模」に記載する実測長でなく、覆工スパン長（ｍ）を記載すること。</t>
    </r>
    <rPh sb="3" eb="5">
      <t>ヘンジョウ</t>
    </rPh>
    <rPh sb="5" eb="7">
      <t>スウリョウ</t>
    </rPh>
    <rPh sb="9" eb="11">
      <t>ザイシツ</t>
    </rPh>
    <rPh sb="11" eb="13">
      <t>レッカ</t>
    </rPh>
    <rPh sb="14" eb="16">
      <t>ロウスイ</t>
    </rPh>
    <rPh sb="17" eb="19">
      <t>キイン</t>
    </rPh>
    <rPh sb="25" eb="27">
      <t>ヨウシキ</t>
    </rPh>
    <rPh sb="31" eb="33">
      <t>キサイ</t>
    </rPh>
    <rPh sb="49" eb="51">
      <t>サンテイ</t>
    </rPh>
    <rPh sb="53" eb="55">
      <t>メンセキ</t>
    </rPh>
    <rPh sb="142" eb="143">
      <t>オオ</t>
    </rPh>
    <rPh sb="143" eb="144">
      <t>コウ</t>
    </rPh>
    <rPh sb="147" eb="148">
      <t>チョウ</t>
    </rPh>
    <rPh sb="152" eb="154">
      <t>キサイ</t>
    </rPh>
    <phoneticPr fontId="7"/>
  </si>
  <si>
    <t>附属物取付状態異常判定区分「×」箇所数
(箇所）</t>
    <rPh sb="0" eb="2">
      <t>フゾク</t>
    </rPh>
    <rPh sb="2" eb="3">
      <t>ブツ</t>
    </rPh>
    <rPh sb="3" eb="5">
      <t>トリツケ</t>
    </rPh>
    <rPh sb="5" eb="7">
      <t>ジョウタイ</t>
    </rPh>
    <rPh sb="7" eb="9">
      <t>イジョウ</t>
    </rPh>
    <rPh sb="9" eb="11">
      <t>ハンテイ</t>
    </rPh>
    <rPh sb="11" eb="13">
      <t>クブン</t>
    </rPh>
    <rPh sb="16" eb="18">
      <t>カショ</t>
    </rPh>
    <rPh sb="18" eb="19">
      <t>スウ</t>
    </rPh>
    <rPh sb="21" eb="23">
      <t>カショ</t>
    </rPh>
    <rPh sb="22" eb="23">
      <t>ショ</t>
    </rPh>
    <phoneticPr fontId="8"/>
  </si>
  <si>
    <t>延長計(ｍ)</t>
    <rPh sb="0" eb="2">
      <t>エンチョウ</t>
    </rPh>
    <rPh sb="2" eb="3">
      <t>ケイ</t>
    </rPh>
    <phoneticPr fontId="8"/>
  </si>
  <si>
    <t>Ⅰ</t>
    <phoneticPr fontId="8"/>
  </si>
  <si>
    <t>覆工</t>
    <rPh sb="0" eb="2">
      <t>フッコウ</t>
    </rPh>
    <phoneticPr fontId="7"/>
  </si>
  <si>
    <t>坑門</t>
    <rPh sb="0" eb="2">
      <t>コウモン</t>
    </rPh>
    <phoneticPr fontId="7"/>
  </si>
  <si>
    <t>路面</t>
    <rPh sb="0" eb="2">
      <t>ロメン</t>
    </rPh>
    <phoneticPr fontId="7"/>
  </si>
  <si>
    <t>アーチ</t>
    <phoneticPr fontId="7"/>
  </si>
  <si>
    <t>側壁</t>
    <rPh sb="0" eb="2">
      <t>ソクヘキ</t>
    </rPh>
    <phoneticPr fontId="7"/>
  </si>
  <si>
    <t>横断目地</t>
    <rPh sb="0" eb="2">
      <t>オウダン</t>
    </rPh>
    <rPh sb="2" eb="4">
      <t>メジ</t>
    </rPh>
    <phoneticPr fontId="7"/>
  </si>
  <si>
    <t>水平打継ぎ目</t>
    <rPh sb="0" eb="2">
      <t>スイヘイ</t>
    </rPh>
    <rPh sb="2" eb="4">
      <t>ウチツ</t>
    </rPh>
    <rPh sb="5" eb="6">
      <t>メ</t>
    </rPh>
    <phoneticPr fontId="7"/>
  </si>
  <si>
    <t>車道</t>
    <rPh sb="0" eb="2">
      <t>シャドウ</t>
    </rPh>
    <phoneticPr fontId="7"/>
  </si>
  <si>
    <t>歩道</t>
    <rPh sb="0" eb="2">
      <t>ホドウ</t>
    </rPh>
    <phoneticPr fontId="7"/>
  </si>
  <si>
    <t>監査歩廊</t>
    <rPh sb="0" eb="2">
      <t>カンサ</t>
    </rPh>
    <rPh sb="2" eb="4">
      <t>ホロウ</t>
    </rPh>
    <phoneticPr fontId="7"/>
  </si>
  <si>
    <t>外力</t>
    <rPh sb="0" eb="2">
      <t>ガイリョク</t>
    </rPh>
    <phoneticPr fontId="8"/>
  </si>
  <si>
    <t>材質劣化</t>
    <rPh sb="0" eb="2">
      <t>ザイシツ</t>
    </rPh>
    <rPh sb="2" eb="4">
      <t>レッカ</t>
    </rPh>
    <phoneticPr fontId="8"/>
  </si>
  <si>
    <t>漏水</t>
    <rPh sb="0" eb="2">
      <t>ロウスイ</t>
    </rPh>
    <phoneticPr fontId="8"/>
  </si>
  <si>
    <t>確定</t>
    <rPh sb="0" eb="2">
      <t>カクテイ</t>
    </rPh>
    <phoneticPr fontId="8"/>
  </si>
  <si>
    <t>暫定</t>
    <rPh sb="0" eb="2">
      <t>ザンテイ</t>
    </rPh>
    <phoneticPr fontId="8"/>
  </si>
  <si>
    <t>進行が認められる</t>
    <phoneticPr fontId="8"/>
  </si>
  <si>
    <t>進行が認められない</t>
    <phoneticPr fontId="8"/>
  </si>
  <si>
    <t>新たに発生</t>
    <phoneticPr fontId="8"/>
  </si>
  <si>
    <t>異常なし</t>
    <phoneticPr fontId="8"/>
  </si>
  <si>
    <t>要近接目視</t>
    <phoneticPr fontId="8"/>
  </si>
  <si>
    <t>m</t>
  </si>
  <si>
    <t>0.5m×11.0ｍ</t>
  </si>
  <si>
    <t>㎡</t>
  </si>
  <si>
    <t>Ⅱb</t>
  </si>
  <si>
    <t>0.8m×1.5ｍ</t>
  </si>
  <si>
    <t>-</t>
  </si>
  <si>
    <t>0.1m×1.5ｍ</t>
  </si>
  <si>
    <t>アーチ</t>
  </si>
  <si>
    <t>ひび割れ進行調査を行い健全度ランクを確定する</t>
    <phoneticPr fontId="8"/>
  </si>
  <si>
    <t>←各スパンのE列～V列までのセルを、該当するスパンの調書2-2　BD5列～BQ5列にリンクさせてください</t>
    <rPh sb="1" eb="2">
      <t>カク</t>
    </rPh>
    <rPh sb="7" eb="8">
      <t>レツ</t>
    </rPh>
    <rPh sb="10" eb="11">
      <t>レツ</t>
    </rPh>
    <rPh sb="18" eb="20">
      <t>ガイトウ</t>
    </rPh>
    <rPh sb="26" eb="28">
      <t>チョウショ</t>
    </rPh>
    <rPh sb="35" eb="36">
      <t>レツ</t>
    </rPh>
    <rPh sb="40" eb="41">
      <t>レツ</t>
    </rPh>
    <phoneticPr fontId="8"/>
  </si>
  <si>
    <t>その他</t>
    <rPh sb="2" eb="3">
      <t>タ</t>
    </rPh>
    <phoneticPr fontId="7"/>
  </si>
  <si>
    <t>ＮＡＴＭ</t>
    <phoneticPr fontId="8"/>
  </si>
  <si>
    <t>シールド工法</t>
    <rPh sb="4" eb="6">
      <t>コウホウ</t>
    </rPh>
    <phoneticPr fontId="7"/>
  </si>
  <si>
    <t>その他（工法名をAE7ｾﾙに記入）</t>
    <rPh sb="2" eb="3">
      <t>タ</t>
    </rPh>
    <rPh sb="4" eb="6">
      <t>コウホウ</t>
    </rPh>
    <rPh sb="6" eb="7">
      <t>メイ</t>
    </rPh>
    <rPh sb="14" eb="16">
      <t>キニュウ</t>
    </rPh>
    <phoneticPr fontId="8"/>
  </si>
  <si>
    <t>実施済</t>
    <rPh sb="0" eb="2">
      <t>ジッシ</t>
    </rPh>
    <rPh sb="2" eb="3">
      <t>スミ</t>
    </rPh>
    <phoneticPr fontId="7"/>
  </si>
  <si>
    <t>未実施</t>
    <rPh sb="0" eb="3">
      <t>ミジッシ</t>
    </rPh>
    <phoneticPr fontId="7"/>
  </si>
  <si>
    <t>不要</t>
    <rPh sb="0" eb="2">
      <t>フヨウ</t>
    </rPh>
    <phoneticPr fontId="7"/>
  </si>
  <si>
    <t>内装板</t>
    <rPh sb="0" eb="2">
      <t>ナイソウ</t>
    </rPh>
    <rPh sb="2" eb="3">
      <t>バン</t>
    </rPh>
    <phoneticPr fontId="7"/>
  </si>
  <si>
    <t>天井板</t>
    <rPh sb="0" eb="2">
      <t>テンジョウ</t>
    </rPh>
    <rPh sb="2" eb="3">
      <t>バン</t>
    </rPh>
    <phoneticPr fontId="7"/>
  </si>
  <si>
    <t>監視員通路</t>
    <rPh sb="0" eb="3">
      <t>カンシイン</t>
    </rPh>
    <rPh sb="3" eb="5">
      <t>ツウロ</t>
    </rPh>
    <phoneticPr fontId="8"/>
  </si>
  <si>
    <t>側溝</t>
    <rPh sb="0" eb="2">
      <t>ソッコウ</t>
    </rPh>
    <phoneticPr fontId="8"/>
  </si>
  <si>
    <t>車道側</t>
    <rPh sb="0" eb="2">
      <t>シャドウ</t>
    </rPh>
    <rPh sb="2" eb="3">
      <t>ガワ</t>
    </rPh>
    <phoneticPr fontId="8"/>
  </si>
  <si>
    <t>ダクト側</t>
    <rPh sb="3" eb="4">
      <t>ガワ</t>
    </rPh>
    <phoneticPr fontId="8"/>
  </si>
  <si>
    <t>新たに発生</t>
  </si>
  <si>
    <t>進行性不明</t>
    <rPh sb="0" eb="3">
      <t>シンコウセイ</t>
    </rPh>
    <rPh sb="3" eb="5">
      <t>フメイ</t>
    </rPh>
    <phoneticPr fontId="8"/>
  </si>
  <si>
    <t>進行性不明</t>
    <rPh sb="0" eb="3">
      <t>シンコウセイ</t>
    </rPh>
    <rPh sb="3" eb="5">
      <t>フメイ</t>
    </rPh>
    <phoneticPr fontId="8"/>
  </si>
  <si>
    <t>－</t>
  </si>
  <si>
    <t>監視遠望目視</t>
    <rPh sb="0" eb="2">
      <t>カンシ</t>
    </rPh>
    <rPh sb="2" eb="4">
      <t>エンボウ</t>
    </rPh>
    <rPh sb="4" eb="6">
      <t>モクシ</t>
    </rPh>
    <phoneticPr fontId="8"/>
  </si>
  <si>
    <t>監視近接目視</t>
    <rPh sb="0" eb="2">
      <t>カンシ</t>
    </rPh>
    <rPh sb="2" eb="4">
      <t>キンセツ</t>
    </rPh>
    <rPh sb="4" eb="6">
      <t>モクシ</t>
    </rPh>
    <phoneticPr fontId="8"/>
  </si>
  <si>
    <t>－</t>
    <phoneticPr fontId="8"/>
  </si>
  <si>
    <t>←各スパンのE列～T列までのセルを、該当するスパンの調書2-2　BD10列～BO10列にリンクさせてください</t>
    <rPh sb="1" eb="2">
      <t>カク</t>
    </rPh>
    <rPh sb="7" eb="8">
      <t>レツ</t>
    </rPh>
    <rPh sb="10" eb="11">
      <t>レツ</t>
    </rPh>
    <rPh sb="18" eb="20">
      <t>ガイトウ</t>
    </rPh>
    <rPh sb="26" eb="28">
      <t>チョウショ</t>
    </rPh>
    <rPh sb="36" eb="37">
      <t>レツ</t>
    </rPh>
    <rPh sb="42" eb="43">
      <t>レツ</t>
    </rPh>
    <phoneticPr fontId="8"/>
  </si>
  <si>
    <t>※附属物取付状態異常判定区分「×」箇所数は、様式2-3より覆工スパン毎に集計して入力</t>
    <rPh sb="22" eb="24">
      <t>ヨウシキ</t>
    </rPh>
    <rPh sb="29" eb="31">
      <t>フッコウ</t>
    </rPh>
    <rPh sb="34" eb="35">
      <t>ゴト</t>
    </rPh>
    <rPh sb="36" eb="38">
      <t>シュウケイ</t>
    </rPh>
    <rPh sb="40" eb="42">
      <t>ニュウリョク</t>
    </rPh>
    <phoneticPr fontId="8"/>
  </si>
  <si>
    <t>※８　定期点検時の記録として、対応方針や特記事項等を記載すること。</t>
    <rPh sb="3" eb="5">
      <t>テイキ</t>
    </rPh>
    <rPh sb="5" eb="7">
      <t>テンケン</t>
    </rPh>
    <rPh sb="7" eb="8">
      <t>ジ</t>
    </rPh>
    <rPh sb="9" eb="11">
      <t>キロク</t>
    </rPh>
    <rPh sb="15" eb="17">
      <t>タイオウ</t>
    </rPh>
    <rPh sb="17" eb="19">
      <t>ホウシン</t>
    </rPh>
    <rPh sb="20" eb="22">
      <t>トッキ</t>
    </rPh>
    <rPh sb="22" eb="24">
      <t>ジコウ</t>
    </rPh>
    <rPh sb="24" eb="25">
      <t>ナド</t>
    </rPh>
    <rPh sb="26" eb="28">
      <t>キサイ</t>
    </rPh>
    <phoneticPr fontId="7"/>
  </si>
  <si>
    <t>壁面</t>
    <rPh sb="0" eb="2">
      <t>ヘキメンメン</t>
    </rPh>
    <phoneticPr fontId="8"/>
  </si>
  <si>
    <t>不明</t>
    <rPh sb="0" eb="2">
      <t>フメイ</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</si>
</sst>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yyyy/m/d;@"/>
    <numFmt numFmtId="177" formatCode="#.#0&quot;m&quot;"/>
    <numFmt numFmtId="178" formatCode="0.0_ "/>
    <numFmt numFmtId="179" formatCode="0.0_);[Red]\(0.0\)"/>
    <numFmt numFmtId="180" formatCode="0_);[Red]\(0\)"/>
    <numFmt numFmtId="181" formatCode="0.00_);[Red]\(0.00\)"/>
    <numFmt numFmtId="182" formatCode="0_ "/>
    <numFmt numFmtId="183" formatCode="&quot;S&quot;0"/>
    <numFmt numFmtId="184" formatCode="0.0\ ;\ \-0.0;\ &quot;&quot;"/>
    <numFmt numFmtId="185" formatCode="0\ ;\ \-0;\ &quot;&quot;"/>
    <numFmt numFmtId="186" formatCode="0.00\ ;\ \-0.00;\ &quot;&quot;"/>
    <numFmt numFmtId="187" formatCode="0.00_ "/>
  </numFmts>
  <fonts count="2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6"/>
      <name val="ＭＳ Ｐゴシック"/>
      <family val="2"/>
      <charset val="128"/>
      <scheme val="minor"/>
    </font>
    <font>
      <sz val="6"/>
      <name val="ＭＳ Ｐゴシック"/>
      <family val="3"/>
      <charset val="128"/>
    </font>
    <font>
      <sz val="8"/>
      <name val="ＭＳ ゴシック"/>
      <family val="3"/>
      <charset val="128"/>
    </font>
    <font>
      <sz val="11"/>
      <name val="ＭＳ Ｐゴシック"/>
      <family val="3"/>
      <charset val="128"/>
    </font>
    <font>
      <sz val="10"/>
      <name val="ＭＳ Ｐゴシック"/>
      <family val="3"/>
      <charset val="128"/>
    </font>
    <font>
      <sz val="11"/>
      <name val="ＭＳ ゴシック"/>
      <family val="3"/>
      <charset val="128"/>
    </font>
    <font>
      <b/>
      <sz val="10"/>
      <name val="ＭＳ ゴシック"/>
      <family val="3"/>
      <charset val="128"/>
    </font>
    <font>
      <sz val="9"/>
      <name val="ＭＳ Ｐゴシック"/>
      <family val="3"/>
      <charset val="128"/>
    </font>
    <font>
      <sz val="11"/>
      <color indexed="8"/>
      <name val="ＭＳ Ｐゴシック"/>
      <family val="3"/>
      <charset val="128"/>
    </font>
    <font>
      <sz val="11"/>
      <color theme="1"/>
      <name val="ＭＳ Ｐゴシック"/>
      <family val="3"/>
      <charset val="128"/>
      <scheme val="minor"/>
    </font>
    <font>
      <sz val="10"/>
      <name val="ＭＳ Ｐゴシック"/>
      <family val="3"/>
      <charset val="128"/>
      <scheme val="minor"/>
    </font>
    <font>
      <vertAlign val="superscript"/>
      <sz val="10"/>
      <name val="ＭＳ ゴシック"/>
      <family val="3"/>
      <charset val="128"/>
    </font>
    <font>
      <sz val="14"/>
      <name val="MS PGothic"/>
      <family val="3"/>
    </font>
    <font>
      <sz val="7"/>
      <name val="ＭＳ ゴシック"/>
      <family val="3"/>
      <charset val="128"/>
    </font>
    <font>
      <sz val="8"/>
      <name val="ＭＳ Ｐゴシック"/>
      <family val="3"/>
      <charset val="128"/>
    </font>
    <font>
      <sz val="14"/>
      <name val="ＭＳ Ｐゴシック"/>
      <family val="3"/>
      <charset val="128"/>
    </font>
    <font>
      <strike/>
      <sz val="10"/>
      <name val="ＭＳ ゴシック"/>
      <family val="3"/>
      <charset val="128"/>
    </font>
    <font>
      <sz val="10"/>
      <color rgb="FFFF0000"/>
      <name val="ＭＳ ゴシック"/>
      <family val="3"/>
      <charset val="128"/>
    </font>
  </fonts>
  <fills count="4">
    <fill>
      <patternFill patternType="none"/>
    </fill>
    <fill>
      <patternFill patternType="gray125"/>
    </fill>
    <fill>
      <patternFill patternType="solid">
        <fgColor theme="3" tint="0.79998168889431442"/>
        <bgColor indexed="64"/>
      </patternFill>
    </fill>
    <fill>
      <patternFill patternType="solid">
        <fgColor rgb="FFC5D9F1"/>
        <bgColor indexed="64"/>
      </patternFill>
    </fill>
  </fills>
  <borders count="123">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right style="thin">
        <color auto="1"/>
      </right>
      <top style="thin">
        <color auto="1"/>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double">
        <color indexed="64"/>
      </left>
      <right style="thin">
        <color indexed="64"/>
      </right>
      <top style="thin">
        <color indexed="64"/>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64"/>
      </right>
      <top style="thin">
        <color indexed="64"/>
      </top>
      <bottom/>
      <diagonal/>
    </border>
    <border>
      <left style="hair">
        <color indexed="64"/>
      </left>
      <right style="double">
        <color indexed="64"/>
      </right>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style="hair">
        <color indexed="64"/>
      </right>
      <top style="thin">
        <color indexed="64"/>
      </top>
      <bottom/>
      <diagonal/>
    </border>
    <border>
      <left style="double">
        <color indexed="64"/>
      </left>
      <right style="hair">
        <color indexed="64"/>
      </right>
      <top/>
      <bottom style="thin">
        <color auto="1"/>
      </bottom>
      <diagonal/>
    </border>
    <border>
      <left style="double">
        <color indexed="64"/>
      </left>
      <right style="hair">
        <color indexed="64"/>
      </right>
      <top style="thin">
        <color indexed="64"/>
      </top>
      <bottom style="thin">
        <color auto="1"/>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hair">
        <color indexed="64"/>
      </bottom>
      <diagonal/>
    </border>
    <border>
      <left style="thin">
        <color rgb="FFC00000"/>
      </left>
      <right style="thin">
        <color indexed="64"/>
      </right>
      <top style="thin">
        <color rgb="FFC00000"/>
      </top>
      <bottom style="thin">
        <color indexed="64"/>
      </bottom>
      <diagonal/>
    </border>
    <border>
      <left style="thin">
        <color indexed="64"/>
      </left>
      <right style="thin">
        <color indexed="64"/>
      </right>
      <top style="thin">
        <color rgb="FFC00000"/>
      </top>
      <bottom style="thin">
        <color indexed="64"/>
      </bottom>
      <diagonal/>
    </border>
    <border>
      <left style="thin">
        <color indexed="64"/>
      </left>
      <right/>
      <top style="thin">
        <color rgb="FFC00000"/>
      </top>
      <bottom style="thin">
        <color indexed="64"/>
      </bottom>
      <diagonal/>
    </border>
    <border>
      <left/>
      <right style="thin">
        <color indexed="64"/>
      </right>
      <top style="thin">
        <color rgb="FFC00000"/>
      </top>
      <bottom style="thin">
        <color indexed="64"/>
      </bottom>
      <diagonal/>
    </border>
    <border>
      <left/>
      <right/>
      <top style="thin">
        <color rgb="FFC00000"/>
      </top>
      <bottom style="thin">
        <color auto="1"/>
      </bottom>
      <diagonal/>
    </border>
    <border>
      <left style="thin">
        <color indexed="64"/>
      </left>
      <right style="thin">
        <color indexed="64"/>
      </right>
      <top style="thin">
        <color rgb="FFC00000"/>
      </top>
      <bottom/>
      <diagonal/>
    </border>
    <border>
      <left style="thin">
        <color auto="1"/>
      </left>
      <right/>
      <top style="thin">
        <color rgb="FFC00000"/>
      </top>
      <bottom/>
      <diagonal/>
    </border>
    <border>
      <left/>
      <right style="thin">
        <color indexed="64"/>
      </right>
      <top style="thin">
        <color rgb="FFC00000"/>
      </top>
      <bottom/>
      <diagonal/>
    </border>
    <border>
      <left style="thin">
        <color indexed="64"/>
      </left>
      <right style="thin">
        <color rgb="FFC00000"/>
      </right>
      <top style="thin">
        <color rgb="FFC00000"/>
      </top>
      <bottom/>
      <diagonal/>
    </border>
    <border>
      <left style="thin">
        <color rgb="FFC00000"/>
      </left>
      <right style="thin">
        <color indexed="64"/>
      </right>
      <top style="thin">
        <color indexed="64"/>
      </top>
      <bottom style="thin">
        <color indexed="64"/>
      </bottom>
      <diagonal/>
    </border>
    <border>
      <left style="thin">
        <color indexed="64"/>
      </left>
      <right style="thin">
        <color rgb="FFC00000"/>
      </right>
      <top/>
      <bottom style="thin">
        <color indexed="64"/>
      </bottom>
      <diagonal/>
    </border>
    <border>
      <left/>
      <right style="thin">
        <color rgb="FFC00000"/>
      </right>
      <top/>
      <bottom/>
      <diagonal/>
    </border>
    <border>
      <left style="thin">
        <color theme="5"/>
      </left>
      <right style="thin">
        <color indexed="64"/>
      </right>
      <top style="thin">
        <color theme="5"/>
      </top>
      <bottom style="thin">
        <color indexed="64"/>
      </bottom>
      <diagonal/>
    </border>
    <border>
      <left style="thin">
        <color indexed="64"/>
      </left>
      <right style="thin">
        <color indexed="64"/>
      </right>
      <top style="thin">
        <color theme="5"/>
      </top>
      <bottom style="thin">
        <color indexed="64"/>
      </bottom>
      <diagonal/>
    </border>
    <border>
      <left style="thin">
        <color indexed="64"/>
      </left>
      <right/>
      <top style="thin">
        <color theme="5"/>
      </top>
      <bottom/>
      <diagonal/>
    </border>
    <border>
      <left/>
      <right style="thin">
        <color indexed="64"/>
      </right>
      <top style="thin">
        <color theme="5"/>
      </top>
      <bottom/>
      <diagonal/>
    </border>
    <border>
      <left style="thin">
        <color indexed="64"/>
      </left>
      <right/>
      <top style="thin">
        <color theme="5"/>
      </top>
      <bottom style="thin">
        <color indexed="64"/>
      </bottom>
      <diagonal/>
    </border>
    <border>
      <left/>
      <right/>
      <top style="thin">
        <color theme="5"/>
      </top>
      <bottom style="thin">
        <color indexed="64"/>
      </bottom>
      <diagonal/>
    </border>
    <border>
      <left/>
      <right style="thin">
        <color indexed="64"/>
      </right>
      <top style="thin">
        <color theme="5"/>
      </top>
      <bottom style="thin">
        <color indexed="64"/>
      </bottom>
      <diagonal/>
    </border>
    <border>
      <left/>
      <right style="thin">
        <color theme="5"/>
      </right>
      <top style="thin">
        <color theme="5"/>
      </top>
      <bottom style="thin">
        <color indexed="64"/>
      </bottom>
      <diagonal/>
    </border>
    <border>
      <left style="thin">
        <color theme="5"/>
      </left>
      <right style="thin">
        <color indexed="64"/>
      </right>
      <top style="thin">
        <color indexed="64"/>
      </top>
      <bottom style="thin">
        <color indexed="64"/>
      </bottom>
      <diagonal/>
    </border>
    <border>
      <left style="thin">
        <color theme="5"/>
      </left>
      <right style="thin">
        <color indexed="64"/>
      </right>
      <top style="thin">
        <color indexed="64"/>
      </top>
      <bottom/>
      <diagonal/>
    </border>
    <border>
      <left style="thin">
        <color theme="5"/>
      </left>
      <right style="thin">
        <color indexed="64"/>
      </right>
      <top style="thin">
        <color theme="5"/>
      </top>
      <bottom style="thin">
        <color rgb="FFC00000"/>
      </bottom>
      <diagonal/>
    </border>
    <border>
      <left style="thin">
        <color indexed="64"/>
      </left>
      <right style="thin">
        <color indexed="64"/>
      </right>
      <top style="thin">
        <color theme="5"/>
      </top>
      <bottom style="thin">
        <color rgb="FFC00000"/>
      </bottom>
      <diagonal/>
    </border>
    <border>
      <left style="thin">
        <color rgb="FFC00000"/>
      </left>
      <right style="thin">
        <color indexed="64"/>
      </right>
      <top style="thin">
        <color indexed="64"/>
      </top>
      <bottom/>
      <diagonal/>
    </border>
    <border>
      <left style="thin">
        <color rgb="FFC00000"/>
      </left>
      <right style="thin">
        <color indexed="64"/>
      </right>
      <top style="thin">
        <color rgb="FFC00000"/>
      </top>
      <bottom style="thin">
        <color rgb="FFC00000"/>
      </bottom>
      <diagonal/>
    </border>
    <border>
      <left style="thin">
        <color indexed="64"/>
      </left>
      <right style="thin">
        <color indexed="64"/>
      </right>
      <top style="thin">
        <color rgb="FFC00000"/>
      </top>
      <bottom style="thin">
        <color rgb="FFC00000"/>
      </bottom>
      <diagonal/>
    </border>
    <border>
      <left style="thin">
        <color indexed="64"/>
      </left>
      <right/>
      <top style="thin">
        <color rgb="FFC00000"/>
      </top>
      <bottom style="thin">
        <color rgb="FFC00000"/>
      </bottom>
      <diagonal/>
    </border>
    <border>
      <left/>
      <right/>
      <top style="thin">
        <color rgb="FFC00000"/>
      </top>
      <bottom style="thin">
        <color rgb="FFC00000"/>
      </bottom>
      <diagonal/>
    </border>
    <border>
      <left/>
      <right style="thin">
        <color rgb="FFC00000"/>
      </right>
      <top style="thin">
        <color rgb="FFC00000"/>
      </top>
      <bottom style="thin">
        <color rgb="FFC00000"/>
      </bottom>
      <diagonal/>
    </border>
    <border>
      <left style="thin">
        <color indexed="64"/>
      </left>
      <right style="thin">
        <color theme="5"/>
      </right>
      <top style="thin">
        <color indexed="64"/>
      </top>
      <bottom/>
      <diagonal/>
    </border>
    <border>
      <left style="thin">
        <color indexed="64"/>
      </left>
      <right style="thin">
        <color theme="5"/>
      </right>
      <top/>
      <bottom/>
      <diagonal/>
    </border>
  </borders>
  <cellStyleXfs count="15">
    <xf numFmtId="0" fontId="0" fillId="0" borderId="0"/>
    <xf numFmtId="0" fontId="6" fillId="0" borderId="0"/>
    <xf numFmtId="38" fontId="15" fillId="0" borderId="0" applyFont="0" applyFill="0" applyBorder="0" applyAlignment="0" applyProtection="0">
      <alignment vertical="center"/>
    </xf>
    <xf numFmtId="38" fontId="6" fillId="0" borderId="0" applyFont="0" applyFill="0" applyBorder="0" applyAlignment="0" applyProtection="0">
      <alignment vertical="center"/>
    </xf>
    <xf numFmtId="0" fontId="5" fillId="0" borderId="6">
      <alignment horizontal="center" vertical="center"/>
    </xf>
    <xf numFmtId="0" fontId="5" fillId="0" borderId="0">
      <alignment vertical="center"/>
    </xf>
    <xf numFmtId="0" fontId="10" fillId="0" borderId="0">
      <alignment vertical="center"/>
    </xf>
    <xf numFmtId="0" fontId="6" fillId="0" borderId="0"/>
    <xf numFmtId="0" fontId="4" fillId="0" borderId="0">
      <alignment vertical="center"/>
    </xf>
    <xf numFmtId="0" fontId="16" fillId="0" borderId="0">
      <alignment vertical="center"/>
    </xf>
    <xf numFmtId="0" fontId="6" fillId="0" borderId="0"/>
    <xf numFmtId="38" fontId="6"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514">
    <xf numFmtId="0" fontId="0" fillId="0" borderId="0" xfId="0"/>
    <xf numFmtId="0" fontId="11" fillId="0" borderId="2" xfId="0" applyFont="1" applyBorder="1"/>
    <xf numFmtId="0" fontId="11" fillId="0" borderId="0" xfId="0" applyFont="1" applyBorder="1"/>
    <xf numFmtId="0" fontId="6" fillId="0" borderId="6" xfId="1" applyFont="1" applyFill="1" applyBorder="1" applyAlignment="1">
      <alignment horizontal="center" vertical="center"/>
    </xf>
    <xf numFmtId="178" fontId="6" fillId="0" borderId="6" xfId="1" applyNumberFormat="1" applyFont="1" applyFill="1" applyBorder="1" applyAlignment="1">
      <alignment vertical="center"/>
    </xf>
    <xf numFmtId="0" fontId="6" fillId="0" borderId="6" xfId="1" applyFont="1" applyBorder="1" applyAlignment="1">
      <alignment vertical="center"/>
    </xf>
    <xf numFmtId="180" fontId="6" fillId="0" borderId="6" xfId="1" applyNumberFormat="1" applyFont="1" applyFill="1" applyBorder="1" applyAlignment="1">
      <alignment horizontal="center" vertical="center"/>
    </xf>
    <xf numFmtId="181" fontId="6" fillId="0" borderId="6" xfId="1" applyNumberFormat="1" applyFont="1" applyFill="1" applyBorder="1" applyAlignment="1">
      <alignment horizontal="center" vertical="center"/>
    </xf>
    <xf numFmtId="178" fontId="6" fillId="0" borderId="6" xfId="1" applyNumberFormat="1" applyFont="1" applyBorder="1" applyAlignment="1">
      <alignment vertical="center"/>
    </xf>
    <xf numFmtId="180" fontId="6" fillId="0" borderId="6" xfId="1" applyNumberFormat="1" applyFont="1" applyFill="1" applyBorder="1" applyAlignment="1">
      <alignment vertical="center"/>
    </xf>
    <xf numFmtId="0" fontId="6" fillId="0" borderId="0" xfId="1" applyFont="1" applyBorder="1" applyAlignment="1" applyProtection="1">
      <alignment vertical="center"/>
      <protection locked="0"/>
    </xf>
    <xf numFmtId="0" fontId="6" fillId="0" borderId="2" xfId="1" applyFont="1" applyBorder="1" applyAlignment="1" applyProtection="1">
      <alignment vertical="center"/>
      <protection locked="0"/>
    </xf>
    <xf numFmtId="0" fontId="6" fillId="0" borderId="14" xfId="1" applyFont="1" applyBorder="1" applyAlignment="1" applyProtection="1">
      <alignment vertical="center"/>
      <protection locked="0"/>
    </xf>
    <xf numFmtId="0" fontId="6" fillId="0" borderId="0" xfId="1" applyFont="1" applyFill="1" applyBorder="1" applyAlignment="1" applyProtection="1">
      <alignment horizontal="center" vertical="center"/>
      <protection locked="0"/>
    </xf>
    <xf numFmtId="0" fontId="6" fillId="0" borderId="14" xfId="1" applyFont="1" applyFill="1" applyBorder="1" applyAlignment="1" applyProtection="1">
      <alignment horizontal="center" vertical="center"/>
      <protection locked="0"/>
    </xf>
    <xf numFmtId="178" fontId="6" fillId="0" borderId="0" xfId="1" applyNumberFormat="1" applyFont="1" applyFill="1" applyBorder="1" applyAlignment="1" applyProtection="1">
      <alignment vertical="center"/>
      <protection locked="0"/>
    </xf>
    <xf numFmtId="179" fontId="6" fillId="0" borderId="0" xfId="1" applyNumberFormat="1" applyFont="1" applyFill="1" applyBorder="1" applyAlignment="1" applyProtection="1">
      <alignment vertical="center"/>
      <protection locked="0"/>
    </xf>
    <xf numFmtId="178" fontId="6" fillId="0" borderId="0" xfId="1" applyNumberFormat="1" applyFont="1" applyBorder="1" applyAlignment="1" applyProtection="1">
      <alignment vertical="center"/>
      <protection locked="0"/>
    </xf>
    <xf numFmtId="0" fontId="6" fillId="0" borderId="9" xfId="1" applyFont="1" applyBorder="1" applyAlignment="1" applyProtection="1">
      <alignment vertical="center"/>
      <protection locked="0"/>
    </xf>
    <xf numFmtId="180" fontId="6" fillId="0" borderId="6" xfId="1" applyNumberFormat="1" applyFont="1" applyFill="1" applyBorder="1" applyAlignment="1">
      <alignment horizontal="center" vertical="center" shrinkToFit="1"/>
    </xf>
    <xf numFmtId="0" fontId="6" fillId="2" borderId="3" xfId="1" applyFont="1" applyFill="1" applyBorder="1" applyAlignment="1">
      <alignment vertical="center"/>
    </xf>
    <xf numFmtId="0" fontId="6" fillId="2" borderId="4" xfId="1" quotePrefix="1" applyFont="1" applyFill="1" applyBorder="1" applyAlignment="1">
      <alignment horizontal="left" vertical="center"/>
    </xf>
    <xf numFmtId="0" fontId="6" fillId="2" borderId="4" xfId="1" applyFont="1" applyFill="1" applyBorder="1" applyAlignment="1">
      <alignment vertical="center"/>
    </xf>
    <xf numFmtId="0" fontId="6" fillId="2" borderId="4" xfId="1" quotePrefix="1" applyFont="1" applyFill="1" applyBorder="1" applyAlignment="1">
      <alignment horizontal="center" vertical="center"/>
    </xf>
    <xf numFmtId="0" fontId="6" fillId="2" borderId="6" xfId="1" applyFont="1" applyFill="1" applyBorder="1" applyAlignment="1">
      <alignment horizontal="centerContinuous"/>
    </xf>
    <xf numFmtId="180" fontId="6" fillId="2" borderId="6" xfId="1" applyNumberFormat="1" applyFont="1" applyFill="1" applyBorder="1" applyAlignment="1">
      <alignment vertical="center"/>
    </xf>
    <xf numFmtId="182" fontId="6" fillId="2" borderId="6" xfId="1" applyNumberFormat="1" applyFont="1" applyFill="1" applyBorder="1" applyAlignment="1">
      <alignment vertical="center" textRotation="255"/>
    </xf>
    <xf numFmtId="0" fontId="6" fillId="2" borderId="6" xfId="1" applyFont="1" applyFill="1" applyBorder="1" applyAlignment="1">
      <alignment vertical="center"/>
    </xf>
    <xf numFmtId="180" fontId="13" fillId="2" borderId="6" xfId="1" applyNumberFormat="1" applyFont="1" applyFill="1" applyBorder="1" applyAlignment="1">
      <alignment vertical="center"/>
    </xf>
    <xf numFmtId="0" fontId="6" fillId="2" borderId="11" xfId="1" applyFont="1" applyFill="1" applyBorder="1" applyAlignment="1" applyProtection="1">
      <alignment horizontal="centerContinuous" vertical="center"/>
      <protection locked="0"/>
    </xf>
    <xf numFmtId="0" fontId="6" fillId="2" borderId="14" xfId="1" applyFont="1" applyFill="1" applyBorder="1" applyAlignment="1" applyProtection="1">
      <alignment horizontal="centerContinuous" vertical="center"/>
      <protection locked="0"/>
    </xf>
    <xf numFmtId="179" fontId="6" fillId="2" borderId="6" xfId="1" applyNumberFormat="1" applyFont="1" applyFill="1" applyBorder="1" applyAlignment="1">
      <alignment vertical="center"/>
    </xf>
    <xf numFmtId="181" fontId="6" fillId="2" borderId="6" xfId="1" applyNumberFormat="1" applyFont="1" applyFill="1" applyBorder="1" applyAlignment="1">
      <alignment vertical="center"/>
    </xf>
    <xf numFmtId="183" fontId="6" fillId="0" borderId="6" xfId="1" applyNumberFormat="1" applyFont="1" applyFill="1" applyBorder="1" applyAlignment="1">
      <alignment horizontal="center" vertical="center"/>
    </xf>
    <xf numFmtId="0" fontId="6" fillId="2" borderId="1" xfId="1" applyFont="1" applyFill="1" applyBorder="1" applyAlignment="1" applyProtection="1">
      <alignment horizontal="centerContinuous" vertical="center"/>
      <protection locked="0"/>
    </xf>
    <xf numFmtId="0" fontId="6" fillId="2" borderId="7" xfId="1" applyFont="1" applyFill="1" applyBorder="1" applyAlignment="1" applyProtection="1">
      <alignment horizontal="centerContinuous" vertical="center"/>
      <protection locked="0"/>
    </xf>
    <xf numFmtId="0" fontId="11" fillId="0" borderId="6" xfId="0" applyFont="1" applyBorder="1" applyAlignment="1">
      <alignment horizontal="center" vertical="center" wrapText="1"/>
    </xf>
    <xf numFmtId="0" fontId="11" fillId="0" borderId="0" xfId="0" applyFont="1" applyAlignment="1">
      <alignment vertical="center" wrapText="1"/>
    </xf>
    <xf numFmtId="0" fontId="6" fillId="0" borderId="23" xfId="1" applyFont="1" applyBorder="1" applyAlignment="1" applyProtection="1">
      <alignment horizontal="left" vertical="center"/>
      <protection locked="0"/>
    </xf>
    <xf numFmtId="0" fontId="6" fillId="0" borderId="2" xfId="1" applyFont="1" applyBorder="1" applyAlignment="1" applyProtection="1">
      <alignment horizontal="center" vertical="center"/>
      <protection locked="0"/>
    </xf>
    <xf numFmtId="58" fontId="6" fillId="0" borderId="2" xfId="1" applyNumberFormat="1" applyFont="1" applyFill="1" applyBorder="1" applyAlignment="1" applyProtection="1">
      <alignment horizontal="center" vertical="center"/>
      <protection locked="0"/>
    </xf>
    <xf numFmtId="0" fontId="6" fillId="0" borderId="2" xfId="1" applyFont="1" applyFill="1" applyBorder="1" applyAlignment="1" applyProtection="1">
      <alignment horizontal="center" vertical="center"/>
      <protection locked="0"/>
    </xf>
    <xf numFmtId="0" fontId="6" fillId="0" borderId="8" xfId="1" applyFont="1" applyBorder="1" applyAlignment="1" applyProtection="1">
      <alignment vertical="center"/>
      <protection locked="0"/>
    </xf>
    <xf numFmtId="178" fontId="6" fillId="0" borderId="9" xfId="1" applyNumberFormat="1" applyFont="1" applyBorder="1" applyAlignment="1" applyProtection="1">
      <alignment vertical="center"/>
      <protection locked="0"/>
    </xf>
    <xf numFmtId="179" fontId="6" fillId="0" borderId="9" xfId="1" applyNumberFormat="1" applyFont="1" applyFill="1" applyBorder="1" applyAlignment="1" applyProtection="1">
      <alignment vertical="center"/>
      <protection locked="0"/>
    </xf>
    <xf numFmtId="178" fontId="6" fillId="0" borderId="2" xfId="1" applyNumberFormat="1" applyFont="1" applyBorder="1" applyAlignment="1" applyProtection="1">
      <alignment vertical="center"/>
      <protection locked="0"/>
    </xf>
    <xf numFmtId="179" fontId="6" fillId="0" borderId="2" xfId="1" applyNumberFormat="1" applyFont="1" applyFill="1" applyBorder="1" applyAlignment="1" applyProtection="1">
      <alignment vertical="center"/>
      <protection locked="0"/>
    </xf>
    <xf numFmtId="0" fontId="11" fillId="0" borderId="14" xfId="0" applyFont="1" applyBorder="1" applyAlignment="1">
      <alignment vertical="center" wrapText="1"/>
    </xf>
    <xf numFmtId="0" fontId="6" fillId="0" borderId="23" xfId="1" applyFont="1" applyBorder="1" applyAlignment="1" applyProtection="1">
      <alignment vertical="top"/>
      <protection locked="0"/>
    </xf>
    <xf numFmtId="0" fontId="6" fillId="0" borderId="0" xfId="1" applyFont="1" applyBorder="1" applyAlignment="1">
      <alignment vertical="center"/>
    </xf>
    <xf numFmtId="0" fontId="6" fillId="0" borderId="0" xfId="1" applyFont="1" applyAlignment="1">
      <alignment vertical="center"/>
    </xf>
    <xf numFmtId="0" fontId="6" fillId="0" borderId="7" xfId="1" applyFont="1" applyBorder="1" applyAlignment="1">
      <alignment vertical="center"/>
    </xf>
    <xf numFmtId="3" fontId="6" fillId="0" borderId="0" xfId="1" applyNumberFormat="1" applyFont="1" applyBorder="1" applyAlignment="1">
      <alignment vertical="center"/>
    </xf>
    <xf numFmtId="0" fontId="6" fillId="0" borderId="11" xfId="1" applyFont="1" applyBorder="1" applyAlignment="1">
      <alignment vertical="center"/>
    </xf>
    <xf numFmtId="0" fontId="10" fillId="0" borderId="0" xfId="0" applyFont="1" applyBorder="1"/>
    <xf numFmtId="0" fontId="10" fillId="0" borderId="6" xfId="0" applyFont="1" applyFill="1" applyBorder="1" applyAlignment="1">
      <alignment horizontal="center" vertical="center"/>
    </xf>
    <xf numFmtId="0" fontId="10" fillId="3" borderId="6" xfId="0" applyFont="1" applyFill="1" applyBorder="1" applyAlignment="1">
      <alignment vertical="center"/>
    </xf>
    <xf numFmtId="0" fontId="6" fillId="0" borderId="0" xfId="1" applyFont="1" applyFill="1" applyBorder="1" applyAlignment="1">
      <alignment vertical="center"/>
    </xf>
    <xf numFmtId="0" fontId="19" fillId="0" borderId="0" xfId="0" applyFont="1" applyFill="1" applyBorder="1"/>
    <xf numFmtId="0" fontId="6" fillId="2" borderId="12" xfId="1" applyFont="1" applyFill="1" applyBorder="1" applyAlignment="1">
      <alignment horizontal="left" vertical="center" shrinkToFit="1"/>
    </xf>
    <xf numFmtId="0" fontId="6" fillId="2" borderId="43" xfId="1" applyFont="1" applyFill="1" applyBorder="1" applyAlignment="1">
      <alignment horizontal="centerContinuous" vertical="center"/>
    </xf>
    <xf numFmtId="0" fontId="11" fillId="0" borderId="45" xfId="0" applyFont="1" applyBorder="1" applyAlignment="1">
      <alignment vertical="center" wrapText="1"/>
    </xf>
    <xf numFmtId="0" fontId="11" fillId="0" borderId="14" xfId="0" applyFont="1" applyBorder="1"/>
    <xf numFmtId="0" fontId="6" fillId="0" borderId="3" xfId="1" applyFont="1" applyBorder="1" applyAlignment="1">
      <alignment horizontal="left" vertical="center"/>
    </xf>
    <xf numFmtId="0" fontId="10" fillId="0" borderId="4" xfId="0" applyFont="1" applyBorder="1" applyAlignment="1">
      <alignment horizontal="left" vertical="center"/>
    </xf>
    <xf numFmtId="0" fontId="12" fillId="3" borderId="3" xfId="1" applyFont="1" applyFill="1" applyBorder="1" applyAlignment="1" applyProtection="1">
      <alignment vertical="center"/>
      <protection locked="0"/>
    </xf>
    <xf numFmtId="0" fontId="10" fillId="0" borderId="0" xfId="0" applyFont="1" applyAlignment="1">
      <alignment vertical="center"/>
    </xf>
    <xf numFmtId="0" fontId="10" fillId="3" borderId="40" xfId="0" applyFont="1" applyFill="1" applyBorder="1" applyAlignment="1">
      <alignment vertical="center"/>
    </xf>
    <xf numFmtId="0" fontId="10" fillId="3" borderId="2" xfId="0" applyFont="1" applyFill="1" applyBorder="1" applyAlignment="1">
      <alignment vertical="center"/>
    </xf>
    <xf numFmtId="178" fontId="10" fillId="0" borderId="37" xfId="0" applyNumberFormat="1" applyFont="1" applyBorder="1" applyAlignment="1">
      <alignment vertical="center"/>
    </xf>
    <xf numFmtId="0" fontId="10" fillId="0" borderId="32" xfId="0" applyFont="1" applyBorder="1" applyAlignment="1">
      <alignment horizontal="center" vertical="center"/>
    </xf>
    <xf numFmtId="0" fontId="6" fillId="2" borderId="30" xfId="1" applyFont="1" applyFill="1" applyBorder="1" applyAlignment="1">
      <alignment horizontal="centerContinuous" vertical="center"/>
    </xf>
    <xf numFmtId="0" fontId="6" fillId="0" borderId="0" xfId="1" applyFont="1" applyFill="1" applyBorder="1" applyAlignment="1">
      <alignment horizontal="center" vertical="center" wrapText="1"/>
    </xf>
    <xf numFmtId="0" fontId="10" fillId="0" borderId="0" xfId="0" applyFont="1" applyBorder="1" applyAlignment="1">
      <alignment vertical="center"/>
    </xf>
    <xf numFmtId="179" fontId="6" fillId="0" borderId="61" xfId="1" applyNumberFormat="1" applyFont="1" applyFill="1" applyBorder="1" applyAlignment="1">
      <alignment vertical="center"/>
    </xf>
    <xf numFmtId="179" fontId="6" fillId="0" borderId="62" xfId="1" applyNumberFormat="1" applyFont="1" applyFill="1" applyBorder="1" applyAlignment="1">
      <alignment vertical="center"/>
    </xf>
    <xf numFmtId="0" fontId="6" fillId="2" borderId="61" xfId="1" applyFont="1" applyFill="1" applyBorder="1" applyAlignment="1">
      <alignment vertical="center"/>
    </xf>
    <xf numFmtId="0" fontId="6" fillId="2" borderId="62" xfId="1" applyFont="1" applyFill="1" applyBorder="1" applyAlignment="1">
      <alignment vertical="center"/>
    </xf>
    <xf numFmtId="180" fontId="6" fillId="0" borderId="61" xfId="1" applyNumberFormat="1" applyFont="1" applyFill="1" applyBorder="1" applyAlignment="1">
      <alignment horizontal="right" vertical="center"/>
    </xf>
    <xf numFmtId="180" fontId="6" fillId="0" borderId="63" xfId="1" applyNumberFormat="1" applyFont="1" applyFill="1" applyBorder="1" applyAlignment="1">
      <alignment horizontal="right" vertical="center"/>
    </xf>
    <xf numFmtId="180" fontId="6" fillId="0" borderId="62" xfId="1" applyNumberFormat="1" applyFont="1" applyFill="1" applyBorder="1" applyAlignment="1">
      <alignment horizontal="right" vertical="center"/>
    </xf>
    <xf numFmtId="180" fontId="6" fillId="2" borderId="61" xfId="1" applyNumberFormat="1" applyFont="1" applyFill="1" applyBorder="1" applyAlignment="1">
      <alignment horizontal="right" vertical="center"/>
    </xf>
    <xf numFmtId="180" fontId="6" fillId="2" borderId="63" xfId="1" applyNumberFormat="1" applyFont="1" applyFill="1" applyBorder="1" applyAlignment="1">
      <alignment horizontal="right" vertical="center"/>
    </xf>
    <xf numFmtId="180" fontId="6" fillId="2" borderId="62" xfId="1" applyNumberFormat="1" applyFont="1" applyFill="1" applyBorder="1" applyAlignment="1">
      <alignment horizontal="right" vertical="center"/>
    </xf>
    <xf numFmtId="180" fontId="6" fillId="0" borderId="61" xfId="1" applyNumberFormat="1" applyFont="1" applyFill="1" applyBorder="1" applyAlignment="1">
      <alignment vertical="center"/>
    </xf>
    <xf numFmtId="180" fontId="6" fillId="0" borderId="63" xfId="1" applyNumberFormat="1" applyFont="1" applyFill="1" applyBorder="1" applyAlignment="1">
      <alignment vertical="center"/>
    </xf>
    <xf numFmtId="180" fontId="6" fillId="0" borderId="62" xfId="1" applyNumberFormat="1" applyFont="1" applyFill="1" applyBorder="1" applyAlignment="1">
      <alignment vertical="center"/>
    </xf>
    <xf numFmtId="180" fontId="6" fillId="2" borderId="61" xfId="1" applyNumberFormat="1" applyFont="1" applyFill="1" applyBorder="1" applyAlignment="1">
      <alignment vertical="center"/>
    </xf>
    <xf numFmtId="180" fontId="6" fillId="2" borderId="63" xfId="1" applyNumberFormat="1" applyFont="1" applyFill="1" applyBorder="1" applyAlignment="1">
      <alignment vertical="center"/>
    </xf>
    <xf numFmtId="180" fontId="6" fillId="2" borderId="62" xfId="1" applyNumberFormat="1" applyFont="1" applyFill="1" applyBorder="1" applyAlignment="1">
      <alignment vertical="center"/>
    </xf>
    <xf numFmtId="179" fontId="6" fillId="0" borderId="61" xfId="1" applyNumberFormat="1" applyFont="1" applyFill="1" applyBorder="1" applyAlignment="1">
      <alignment horizontal="right" vertical="center"/>
    </xf>
    <xf numFmtId="179" fontId="6" fillId="0" borderId="63" xfId="1" applyNumberFormat="1" applyFont="1" applyFill="1" applyBorder="1" applyAlignment="1">
      <alignment horizontal="right" vertical="center"/>
    </xf>
    <xf numFmtId="179" fontId="6" fillId="0" borderId="62" xfId="1" applyNumberFormat="1" applyFont="1" applyFill="1" applyBorder="1" applyAlignment="1">
      <alignment horizontal="right" vertical="center"/>
    </xf>
    <xf numFmtId="179" fontId="6" fillId="2" borderId="61" xfId="1" applyNumberFormat="1" applyFont="1" applyFill="1" applyBorder="1" applyAlignment="1">
      <alignment horizontal="right" vertical="center"/>
    </xf>
    <xf numFmtId="179" fontId="6" fillId="2" borderId="63" xfId="1" applyNumberFormat="1" applyFont="1" applyFill="1" applyBorder="1" applyAlignment="1">
      <alignment horizontal="right" vertical="center"/>
    </xf>
    <xf numFmtId="179" fontId="6" fillId="2" borderId="62" xfId="1" applyNumberFormat="1" applyFont="1" applyFill="1" applyBorder="1" applyAlignment="1">
      <alignment horizontal="right" vertical="center"/>
    </xf>
    <xf numFmtId="181" fontId="13" fillId="0" borderId="61" xfId="1" applyNumberFormat="1" applyFont="1" applyFill="1" applyBorder="1" applyAlignment="1">
      <alignment vertical="center"/>
    </xf>
    <xf numFmtId="181" fontId="13" fillId="0" borderId="63" xfId="1" applyNumberFormat="1" applyFont="1" applyFill="1" applyBorder="1" applyAlignment="1">
      <alignment vertical="center"/>
    </xf>
    <xf numFmtId="181" fontId="13" fillId="0" borderId="62" xfId="1" applyNumberFormat="1" applyFont="1" applyFill="1" applyBorder="1" applyAlignment="1">
      <alignment vertical="center"/>
    </xf>
    <xf numFmtId="181" fontId="6" fillId="0" borderId="61" xfId="1" applyNumberFormat="1" applyFont="1" applyFill="1" applyBorder="1" applyAlignment="1">
      <alignment vertical="center"/>
    </xf>
    <xf numFmtId="181" fontId="6" fillId="0" borderId="63" xfId="1" applyNumberFormat="1" applyFont="1" applyFill="1" applyBorder="1" applyAlignment="1">
      <alignment vertical="center"/>
    </xf>
    <xf numFmtId="181" fontId="6" fillId="0" borderId="62" xfId="1" applyNumberFormat="1" applyFont="1" applyFill="1" applyBorder="1" applyAlignment="1">
      <alignment vertical="center"/>
    </xf>
    <xf numFmtId="181" fontId="6" fillId="2" borderId="61" xfId="1" applyNumberFormat="1" applyFont="1" applyFill="1" applyBorder="1" applyAlignment="1">
      <alignment vertical="center"/>
    </xf>
    <xf numFmtId="181" fontId="6" fillId="2" borderId="63" xfId="1" applyNumberFormat="1" applyFont="1" applyFill="1" applyBorder="1" applyAlignment="1">
      <alignment vertical="center"/>
    </xf>
    <xf numFmtId="181" fontId="6" fillId="2" borderId="62" xfId="1" applyNumberFormat="1" applyFont="1" applyFill="1" applyBorder="1" applyAlignment="1">
      <alignment vertical="center"/>
    </xf>
    <xf numFmtId="180" fontId="6" fillId="0" borderId="61" xfId="1" applyNumberFormat="1" applyFont="1" applyFill="1" applyBorder="1" applyAlignment="1">
      <alignment horizontal="center" vertical="center" shrinkToFit="1"/>
    </xf>
    <xf numFmtId="180" fontId="6" fillId="0" borderId="63" xfId="1" applyNumberFormat="1" applyFont="1" applyFill="1" applyBorder="1" applyAlignment="1">
      <alignment horizontal="center" vertical="center" shrinkToFit="1"/>
    </xf>
    <xf numFmtId="180" fontId="6" fillId="0" borderId="62" xfId="1" applyNumberFormat="1" applyFont="1" applyFill="1" applyBorder="1" applyAlignment="1">
      <alignment horizontal="center" vertical="center" shrinkToFit="1"/>
    </xf>
    <xf numFmtId="0" fontId="6" fillId="2" borderId="63" xfId="1" applyFont="1" applyFill="1" applyBorder="1" applyAlignment="1">
      <alignment vertical="center"/>
    </xf>
    <xf numFmtId="180" fontId="6" fillId="0" borderId="61" xfId="1" applyNumberFormat="1" applyFont="1" applyFill="1" applyBorder="1" applyAlignment="1">
      <alignment horizontal="left" vertical="center"/>
    </xf>
    <xf numFmtId="180" fontId="6" fillId="0" borderId="62" xfId="1" applyNumberFormat="1" applyFont="1" applyFill="1" applyBorder="1" applyAlignment="1">
      <alignment horizontal="left" vertical="center"/>
    </xf>
    <xf numFmtId="180" fontId="6" fillId="2" borderId="61" xfId="1" applyNumberFormat="1" applyFont="1" applyFill="1" applyBorder="1" applyAlignment="1">
      <alignment vertical="center" shrinkToFit="1"/>
    </xf>
    <xf numFmtId="0" fontId="10" fillId="3" borderId="62" xfId="0" applyFont="1" applyFill="1" applyBorder="1" applyAlignment="1">
      <alignment shrinkToFit="1"/>
    </xf>
    <xf numFmtId="0" fontId="11" fillId="0" borderId="61" xfId="0" applyFont="1" applyBorder="1" applyAlignment="1">
      <alignment horizontal="center" vertical="center" wrapText="1"/>
    </xf>
    <xf numFmtId="0" fontId="11" fillId="0" borderId="62" xfId="0" applyFont="1" applyBorder="1" applyAlignment="1">
      <alignment horizontal="center" vertical="center" wrapText="1"/>
    </xf>
    <xf numFmtId="0" fontId="11" fillId="0" borderId="61" xfId="0" applyFont="1" applyBorder="1" applyAlignment="1">
      <alignment horizontal="center" vertical="center" shrinkToFit="1"/>
    </xf>
    <xf numFmtId="0" fontId="11" fillId="0" borderId="63" xfId="0" applyFont="1" applyBorder="1" applyAlignment="1">
      <alignment vertical="center" wrapText="1"/>
    </xf>
    <xf numFmtId="0" fontId="11" fillId="0" borderId="63" xfId="0" applyFont="1" applyBorder="1" applyAlignment="1">
      <alignment horizontal="center" vertical="center" wrapText="1"/>
    </xf>
    <xf numFmtId="0" fontId="11" fillId="0" borderId="63" xfId="0" applyFont="1" applyBorder="1" applyAlignment="1">
      <alignment horizontal="center" vertical="center" shrinkToFit="1"/>
    </xf>
    <xf numFmtId="0" fontId="11" fillId="0" borderId="62" xfId="0" applyFont="1" applyBorder="1" applyAlignment="1">
      <alignment vertical="center" wrapText="1"/>
    </xf>
    <xf numFmtId="0" fontId="10" fillId="3" borderId="69" xfId="0" applyFont="1" applyFill="1" applyBorder="1" applyAlignment="1">
      <alignment horizontal="center" vertical="center" wrapText="1"/>
    </xf>
    <xf numFmtId="0" fontId="21" fillId="3" borderId="69" xfId="0" applyFont="1" applyFill="1" applyBorder="1" applyAlignment="1">
      <alignment horizontal="center" vertical="center" wrapText="1"/>
    </xf>
    <xf numFmtId="0" fontId="11" fillId="0" borderId="72" xfId="0" applyFont="1" applyBorder="1" applyAlignment="1">
      <alignment horizontal="center" vertical="center" shrinkToFit="1"/>
    </xf>
    <xf numFmtId="176" fontId="17" fillId="0" borderId="75" xfId="0" applyNumberFormat="1" applyFont="1" applyFill="1" applyBorder="1" applyAlignment="1">
      <alignment horizontal="center" vertical="center" shrinkToFit="1"/>
    </xf>
    <xf numFmtId="0" fontId="11" fillId="0" borderId="62" xfId="0" applyFont="1" applyFill="1" applyBorder="1" applyAlignment="1">
      <alignment horizontal="center" vertical="center" shrinkToFit="1"/>
    </xf>
    <xf numFmtId="176" fontId="17" fillId="0" borderId="61" xfId="0" applyNumberFormat="1" applyFont="1" applyFill="1" applyBorder="1" applyAlignment="1">
      <alignment horizontal="center" vertical="center" shrinkToFit="1"/>
    </xf>
    <xf numFmtId="0" fontId="11" fillId="0" borderId="61" xfId="0" quotePrefix="1" applyFont="1" applyBorder="1" applyAlignment="1">
      <alignment horizontal="center" vertical="center" shrinkToFit="1"/>
    </xf>
    <xf numFmtId="0" fontId="11" fillId="0" borderId="84" xfId="0" applyFont="1" applyBorder="1" applyAlignment="1">
      <alignment horizontal="center" vertical="center" shrinkToFit="1"/>
    </xf>
    <xf numFmtId="0" fontId="11" fillId="0" borderId="85" xfId="0" applyFont="1" applyBorder="1" applyAlignment="1">
      <alignment horizontal="center" vertical="center" shrinkToFit="1"/>
    </xf>
    <xf numFmtId="0" fontId="11" fillId="0" borderId="86" xfId="0" applyFont="1" applyBorder="1" applyAlignment="1">
      <alignment horizontal="center" vertical="center" shrinkToFit="1"/>
    </xf>
    <xf numFmtId="0" fontId="0" fillId="0" borderId="0" xfId="0" applyFont="1" applyAlignment="1">
      <alignment vertical="center"/>
    </xf>
    <xf numFmtId="176" fontId="11" fillId="0" borderId="61" xfId="0" quotePrefix="1" applyNumberFormat="1" applyFont="1" applyFill="1" applyBorder="1" applyAlignment="1">
      <alignment horizontal="center" vertical="center" shrinkToFit="1"/>
    </xf>
    <xf numFmtId="0" fontId="10" fillId="3" borderId="90" xfId="0" applyFont="1" applyFill="1" applyBorder="1" applyAlignment="1">
      <alignment vertical="center" wrapText="1"/>
    </xf>
    <xf numFmtId="0" fontId="11" fillId="0" borderId="63" xfId="0" quotePrefix="1" applyFont="1" applyBorder="1" applyAlignment="1">
      <alignment horizontal="center" vertical="center" wrapText="1"/>
    </xf>
    <xf numFmtId="14" fontId="17" fillId="0" borderId="63" xfId="0" applyNumberFormat="1" applyFont="1" applyFill="1" applyBorder="1" applyAlignment="1">
      <alignment horizontal="center" vertical="center" wrapText="1"/>
    </xf>
    <xf numFmtId="0" fontId="11" fillId="0" borderId="62" xfId="0" applyFont="1" applyFill="1" applyBorder="1" applyAlignment="1">
      <alignment horizontal="center" vertical="center" wrapText="1"/>
    </xf>
    <xf numFmtId="0" fontId="11" fillId="0" borderId="62" xfId="0" applyFont="1" applyBorder="1" applyAlignment="1">
      <alignment horizontal="center" vertical="center" shrinkToFit="1"/>
    </xf>
    <xf numFmtId="0" fontId="10" fillId="0" borderId="29" xfId="0" applyFont="1" applyBorder="1" applyAlignment="1">
      <alignment horizontal="center" vertical="center"/>
    </xf>
    <xf numFmtId="0" fontId="6" fillId="2" borderId="30" xfId="1" applyFont="1" applyFill="1" applyBorder="1" applyAlignment="1">
      <alignment horizontal="center" vertical="center"/>
    </xf>
    <xf numFmtId="0" fontId="6" fillId="2" borderId="24" xfId="1" applyFont="1" applyFill="1" applyBorder="1" applyAlignment="1">
      <alignment horizontal="left" vertical="center" shrinkToFit="1"/>
    </xf>
    <xf numFmtId="0" fontId="6" fillId="2" borderId="30" xfId="1" applyFont="1" applyFill="1" applyBorder="1" applyAlignment="1">
      <alignment horizontal="left" vertical="center" shrinkToFit="1"/>
    </xf>
    <xf numFmtId="0" fontId="6" fillId="2" borderId="24" xfId="1" applyFont="1" applyFill="1" applyBorder="1" applyAlignment="1">
      <alignment horizontal="center" vertical="center"/>
    </xf>
    <xf numFmtId="0" fontId="6" fillId="0" borderId="2" xfId="1" applyFont="1" applyBorder="1" applyAlignment="1">
      <alignment vertical="center"/>
    </xf>
    <xf numFmtId="0" fontId="6" fillId="2" borderId="61" xfId="1" applyFont="1" applyFill="1" applyBorder="1" applyAlignment="1">
      <alignment horizontal="center" vertical="center" shrinkToFit="1"/>
    </xf>
    <xf numFmtId="0" fontId="6" fillId="2" borderId="63" xfId="1" applyFont="1" applyFill="1" applyBorder="1" applyAlignment="1">
      <alignment horizontal="center" vertical="center" shrinkToFit="1"/>
    </xf>
    <xf numFmtId="0" fontId="6" fillId="2" borderId="62" xfId="1" applyFont="1" applyFill="1" applyBorder="1" applyAlignment="1">
      <alignment horizontal="center" vertical="center" shrinkToFit="1"/>
    </xf>
    <xf numFmtId="0" fontId="6" fillId="2" borderId="87" xfId="1" applyFont="1" applyFill="1" applyBorder="1" applyAlignment="1">
      <alignment horizontal="center" vertical="center" shrinkToFit="1"/>
    </xf>
    <xf numFmtId="0" fontId="6" fillId="2" borderId="4" xfId="1" applyFont="1" applyFill="1" applyBorder="1" applyAlignment="1">
      <alignment horizontal="center" vertical="center"/>
    </xf>
    <xf numFmtId="0" fontId="22" fillId="0" borderId="0" xfId="0" applyFont="1" applyFill="1" applyBorder="1" applyAlignment="1">
      <alignment horizontal="center" vertical="center" wrapText="1"/>
    </xf>
    <xf numFmtId="180" fontId="6" fillId="0" borderId="54" xfId="1" applyNumberFormat="1" applyFont="1" applyFill="1" applyBorder="1" applyAlignment="1">
      <alignment horizontal="center" vertical="center" shrinkToFit="1"/>
    </xf>
    <xf numFmtId="180" fontId="23" fillId="0" borderId="54" xfId="1" applyNumberFormat="1" applyFont="1" applyFill="1" applyBorder="1" applyAlignment="1">
      <alignment horizontal="center" vertical="center" shrinkToFit="1"/>
    </xf>
    <xf numFmtId="0" fontId="6" fillId="2" borderId="24" xfId="1" applyFont="1" applyFill="1" applyBorder="1" applyAlignment="1">
      <alignment horizontal="center" vertical="center"/>
    </xf>
    <xf numFmtId="0" fontId="6" fillId="2" borderId="30" xfId="1" applyFont="1" applyFill="1" applyBorder="1" applyAlignment="1">
      <alignment horizontal="center" vertical="center"/>
    </xf>
    <xf numFmtId="0" fontId="6" fillId="2" borderId="30" xfId="1" applyFont="1" applyFill="1" applyBorder="1" applyAlignment="1">
      <alignment horizontal="left" vertical="center" shrinkToFit="1"/>
    </xf>
    <xf numFmtId="0" fontId="6" fillId="2" borderId="2" xfId="1" applyFont="1" applyFill="1" applyBorder="1" applyAlignment="1">
      <alignment vertical="center"/>
    </xf>
    <xf numFmtId="0" fontId="6" fillId="0" borderId="6" xfId="1" applyFont="1" applyBorder="1" applyAlignment="1">
      <alignment horizontal="center" vertical="center"/>
    </xf>
    <xf numFmtId="0" fontId="6" fillId="0" borderId="2" xfId="1" applyFont="1" applyBorder="1" applyAlignment="1">
      <alignment vertical="center"/>
    </xf>
    <xf numFmtId="0" fontId="6" fillId="2" borderId="61" xfId="1" applyFont="1" applyFill="1" applyBorder="1" applyAlignment="1">
      <alignment horizontal="center" vertical="center" shrinkToFit="1"/>
    </xf>
    <xf numFmtId="0" fontId="6" fillId="2" borderId="63" xfId="1" applyFont="1" applyFill="1" applyBorder="1" applyAlignment="1">
      <alignment horizontal="center" vertical="center" shrinkToFit="1"/>
    </xf>
    <xf numFmtId="0" fontId="6" fillId="2" borderId="62" xfId="1" applyFont="1" applyFill="1" applyBorder="1" applyAlignment="1">
      <alignment horizontal="center" vertical="center" shrinkToFit="1"/>
    </xf>
    <xf numFmtId="0" fontId="6" fillId="3" borderId="3" xfId="1" applyFont="1" applyFill="1" applyBorder="1" applyAlignment="1">
      <alignment vertical="center"/>
    </xf>
    <xf numFmtId="0" fontId="6" fillId="2" borderId="4" xfId="1" applyFont="1" applyFill="1" applyBorder="1" applyAlignment="1">
      <alignment horizontal="center" vertical="center"/>
    </xf>
    <xf numFmtId="0" fontId="0" fillId="0" borderId="38" xfId="0" applyBorder="1" applyAlignment="1">
      <alignment horizontal="center" vertical="center" wrapText="1"/>
    </xf>
    <xf numFmtId="0" fontId="0" fillId="0" borderId="38"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0" fontId="6" fillId="2" borderId="43" xfId="1" applyFont="1" applyFill="1" applyBorder="1" applyAlignment="1">
      <alignment horizontal="center" vertical="center" shrinkToFit="1"/>
    </xf>
    <xf numFmtId="0" fontId="6" fillId="0" borderId="113" xfId="1" applyFont="1" applyFill="1" applyBorder="1" applyAlignment="1">
      <alignment horizontal="center" vertical="center"/>
    </xf>
    <xf numFmtId="178" fontId="6" fillId="0" borderId="114" xfId="1" applyNumberFormat="1" applyFont="1" applyFill="1" applyBorder="1" applyAlignment="1">
      <alignment vertical="center"/>
    </xf>
    <xf numFmtId="180" fontId="6" fillId="0" borderId="114" xfId="1" applyNumberFormat="1" applyFont="1" applyFill="1" applyBorder="1" applyAlignment="1">
      <alignment horizontal="center" vertical="center"/>
    </xf>
    <xf numFmtId="0" fontId="6" fillId="0" borderId="116" xfId="1" applyFont="1" applyFill="1" applyBorder="1" applyAlignment="1">
      <alignment horizontal="center" vertical="center"/>
    </xf>
    <xf numFmtId="178" fontId="6" fillId="0" borderId="117" xfId="1" applyNumberFormat="1" applyFont="1" applyFill="1" applyBorder="1" applyAlignment="1">
      <alignment vertical="center"/>
    </xf>
    <xf numFmtId="180" fontId="6" fillId="0" borderId="117" xfId="1" applyNumberFormat="1" applyFont="1" applyFill="1" applyBorder="1" applyAlignment="1">
      <alignment horizontal="center" vertical="center" shrinkToFit="1"/>
    </xf>
    <xf numFmtId="179" fontId="6" fillId="0" borderId="117" xfId="1" applyNumberFormat="1" applyFont="1" applyFill="1" applyBorder="1" applyAlignment="1">
      <alignment vertical="center"/>
    </xf>
    <xf numFmtId="179" fontId="6" fillId="0" borderId="114" xfId="1" applyNumberFormat="1" applyFont="1" applyFill="1" applyBorder="1" applyAlignment="1">
      <alignment vertical="center"/>
    </xf>
    <xf numFmtId="180" fontId="6" fillId="0" borderId="114" xfId="1" applyNumberFormat="1" applyFont="1" applyFill="1" applyBorder="1" applyAlignment="1">
      <alignment horizontal="center" vertical="center" shrinkToFit="1"/>
    </xf>
    <xf numFmtId="184" fontId="6" fillId="0" borderId="114" xfId="1" applyNumberFormat="1" applyFont="1" applyFill="1" applyBorder="1" applyAlignment="1">
      <alignment vertical="center"/>
    </xf>
    <xf numFmtId="184" fontId="6" fillId="0" borderId="88" xfId="1" applyNumberFormat="1" applyFont="1" applyFill="1" applyBorder="1" applyAlignment="1">
      <alignment vertical="center"/>
    </xf>
    <xf numFmtId="184" fontId="6" fillId="0" borderId="85" xfId="1" applyNumberFormat="1" applyFont="1" applyFill="1" applyBorder="1" applyAlignment="1">
      <alignment vertical="center"/>
    </xf>
    <xf numFmtId="184" fontId="6" fillId="0" borderId="89" xfId="1" applyNumberFormat="1" applyFont="1" applyFill="1" applyBorder="1" applyAlignment="1">
      <alignment vertical="center"/>
    </xf>
    <xf numFmtId="185" fontId="6" fillId="0" borderId="88" xfId="1" applyNumberFormat="1" applyFont="1" applyFill="1" applyBorder="1" applyAlignment="1">
      <alignment vertical="center"/>
    </xf>
    <xf numFmtId="185" fontId="6" fillId="0" borderId="85" xfId="1" applyNumberFormat="1" applyFont="1" applyFill="1" applyBorder="1" applyAlignment="1">
      <alignment vertical="center"/>
    </xf>
    <xf numFmtId="185" fontId="6" fillId="0" borderId="89" xfId="1" applyNumberFormat="1" applyFont="1" applyFill="1" applyBorder="1" applyAlignment="1">
      <alignment vertical="center"/>
    </xf>
    <xf numFmtId="185" fontId="6" fillId="0" borderId="114" xfId="1" applyNumberFormat="1" applyFont="1" applyFill="1" applyBorder="1" applyAlignment="1">
      <alignment vertical="center"/>
    </xf>
    <xf numFmtId="0" fontId="24" fillId="0" borderId="0" xfId="1" applyFont="1" applyBorder="1" applyAlignment="1">
      <alignment vertical="center"/>
    </xf>
    <xf numFmtId="0" fontId="11" fillId="0" borderId="54" xfId="0" applyFont="1" applyBorder="1" applyAlignment="1">
      <alignment horizontal="center" vertical="center" wrapText="1"/>
    </xf>
    <xf numFmtId="0" fontId="6" fillId="2" borderId="61" xfId="1" applyFont="1" applyFill="1" applyBorder="1" applyAlignment="1">
      <alignment horizontal="center" vertical="center" shrinkToFit="1"/>
    </xf>
    <xf numFmtId="0" fontId="6" fillId="2" borderId="63" xfId="1" applyFont="1" applyFill="1" applyBorder="1" applyAlignment="1">
      <alignment horizontal="center" vertical="center" shrinkToFit="1"/>
    </xf>
    <xf numFmtId="0" fontId="6" fillId="2" borderId="87" xfId="1" applyFont="1" applyFill="1" applyBorder="1" applyAlignment="1">
      <alignment horizontal="center" vertical="center" shrinkToFit="1"/>
    </xf>
    <xf numFmtId="0" fontId="6" fillId="2" borderId="62" xfId="1" applyFont="1" applyFill="1" applyBorder="1" applyAlignment="1">
      <alignment horizontal="center" vertical="center" shrinkToFit="1"/>
    </xf>
    <xf numFmtId="0" fontId="0" fillId="0" borderId="0" xfId="0" applyFont="1" applyAlignment="1">
      <alignment horizontal="center" vertical="center"/>
    </xf>
    <xf numFmtId="0" fontId="0" fillId="0" borderId="39" xfId="0" applyBorder="1" applyAlignment="1">
      <alignment horizontal="center" vertical="center" wrapText="1"/>
    </xf>
    <xf numFmtId="0" fontId="0" fillId="0" borderId="38" xfId="0" applyFont="1" applyBorder="1" applyAlignment="1">
      <alignment horizontal="center" vertical="center"/>
    </xf>
    <xf numFmtId="0" fontId="11" fillId="0" borderId="38" xfId="0" applyFont="1" applyBorder="1" applyAlignment="1">
      <alignment horizontal="center" vertical="center" wrapText="1"/>
    </xf>
    <xf numFmtId="186" fontId="6" fillId="0" borderId="88" xfId="1" applyNumberFormat="1" applyFont="1" applyFill="1" applyBorder="1" applyAlignment="1">
      <alignment vertical="center"/>
    </xf>
    <xf numFmtId="186" fontId="6" fillId="0" borderId="85" xfId="1" applyNumberFormat="1" applyFont="1" applyFill="1" applyBorder="1" applyAlignment="1">
      <alignment vertical="center"/>
    </xf>
    <xf numFmtId="186" fontId="6" fillId="0" borderId="89" xfId="1" applyNumberFormat="1" applyFont="1" applyFill="1" applyBorder="1" applyAlignment="1">
      <alignment vertical="center"/>
    </xf>
    <xf numFmtId="187" fontId="11" fillId="0" borderId="63" xfId="0" applyNumberFormat="1" applyFont="1" applyBorder="1" applyAlignment="1">
      <alignment horizontal="right" vertical="center" wrapText="1"/>
    </xf>
    <xf numFmtId="178" fontId="11" fillId="0" borderId="63" xfId="0" applyNumberFormat="1" applyFont="1" applyBorder="1" applyAlignment="1">
      <alignment horizontal="right" vertical="center" wrapText="1"/>
    </xf>
    <xf numFmtId="0" fontId="6" fillId="0" borderId="31" xfId="1" applyFont="1" applyBorder="1" applyAlignment="1">
      <alignment vertical="center"/>
    </xf>
    <xf numFmtId="0" fontId="6" fillId="0" borderId="33" xfId="1" applyFont="1" applyBorder="1" applyAlignment="1">
      <alignment vertical="center"/>
    </xf>
    <xf numFmtId="0" fontId="10" fillId="0" borderId="32" xfId="0" applyFont="1" applyBorder="1" applyAlignment="1">
      <alignment vertical="center"/>
    </xf>
    <xf numFmtId="0" fontId="6" fillId="2" borderId="55" xfId="1" applyFont="1" applyFill="1" applyBorder="1" applyAlignment="1">
      <alignment horizontal="center" vertical="center" shrinkToFit="1"/>
    </xf>
    <xf numFmtId="0" fontId="10" fillId="2" borderId="56" xfId="0" applyFont="1" applyFill="1" applyBorder="1" applyAlignment="1">
      <alignment vertical="center" shrinkToFit="1"/>
    </xf>
    <xf numFmtId="0" fontId="6" fillId="2" borderId="12" xfId="1" applyFont="1" applyFill="1" applyBorder="1" applyAlignment="1">
      <alignment horizontal="center" vertical="center" wrapText="1"/>
    </xf>
    <xf numFmtId="0" fontId="10" fillId="2" borderId="54" xfId="0" applyFont="1" applyFill="1" applyBorder="1" applyAlignment="1">
      <alignment vertical="center" wrapText="1"/>
    </xf>
    <xf numFmtId="0" fontId="6" fillId="2" borderId="24" xfId="1" applyFont="1" applyFill="1" applyBorder="1" applyAlignment="1">
      <alignment horizontal="center" vertical="center"/>
    </xf>
    <xf numFmtId="0" fontId="6" fillId="2" borderId="3" xfId="1" applyFont="1" applyFill="1" applyBorder="1" applyAlignment="1">
      <alignment horizontal="center"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6" fillId="2" borderId="6" xfId="1" applyFont="1" applyFill="1" applyBorder="1" applyAlignment="1">
      <alignment horizontal="center" vertical="center"/>
    </xf>
    <xf numFmtId="0" fontId="10" fillId="2" borderId="6" xfId="0" applyFont="1" applyFill="1" applyBorder="1" applyAlignment="1">
      <alignment horizontal="center" vertical="center"/>
    </xf>
    <xf numFmtId="0" fontId="9" fillId="2" borderId="43" xfId="1" applyFont="1" applyFill="1" applyBorder="1" applyAlignment="1">
      <alignment vertical="center" wrapText="1"/>
    </xf>
    <xf numFmtId="0" fontId="9" fillId="2" borderId="12" xfId="1" applyFont="1" applyFill="1" applyBorder="1" applyAlignment="1">
      <alignment vertical="center" wrapText="1"/>
    </xf>
    <xf numFmtId="0" fontId="6" fillId="2" borderId="6" xfId="1" applyFont="1" applyFill="1" applyBorder="1" applyAlignment="1">
      <alignment horizontal="center" vertical="center" shrinkToFit="1"/>
    </xf>
    <xf numFmtId="0" fontId="10" fillId="2" borderId="6" xfId="0" applyFont="1" applyFill="1" applyBorder="1" applyAlignment="1">
      <alignment horizontal="center" vertical="center" shrinkToFit="1"/>
    </xf>
    <xf numFmtId="0" fontId="9" fillId="2" borderId="43" xfId="1" applyFont="1" applyFill="1" applyBorder="1" applyAlignment="1">
      <alignment horizontal="left" vertical="center" wrapText="1"/>
    </xf>
    <xf numFmtId="0" fontId="9" fillId="2" borderId="12" xfId="1" applyFont="1" applyFill="1" applyBorder="1" applyAlignment="1">
      <alignment horizontal="left" vertical="center" wrapText="1"/>
    </xf>
    <xf numFmtId="0" fontId="6" fillId="2" borderId="58" xfId="1" quotePrefix="1" applyFont="1" applyFill="1" applyBorder="1" applyAlignment="1">
      <alignment horizontal="center" vertical="center" shrinkToFit="1"/>
    </xf>
    <xf numFmtId="0" fontId="11" fillId="0" borderId="60" xfId="0" applyFont="1" applyBorder="1" applyAlignment="1">
      <alignment vertical="center" shrinkToFit="1"/>
    </xf>
    <xf numFmtId="0" fontId="6" fillId="2" borderId="35" xfId="1" quotePrefix="1" applyFont="1" applyFill="1" applyBorder="1" applyAlignment="1">
      <alignment horizontal="center" vertical="center" wrapText="1" shrinkToFit="1"/>
    </xf>
    <xf numFmtId="0" fontId="11" fillId="2" borderId="36" xfId="0" applyFont="1" applyFill="1" applyBorder="1" applyAlignment="1">
      <alignment horizontal="center" vertical="center" wrapText="1" shrinkToFit="1"/>
    </xf>
    <xf numFmtId="0" fontId="11" fillId="0" borderId="8" xfId="0" applyFont="1" applyBorder="1" applyAlignment="1">
      <alignment vertical="center" wrapText="1"/>
    </xf>
    <xf numFmtId="0" fontId="11" fillId="0" borderId="10" xfId="0" applyFont="1" applyBorder="1" applyAlignment="1">
      <alignment vertical="center" wrapText="1"/>
    </xf>
    <xf numFmtId="58" fontId="6" fillId="2" borderId="57" xfId="1" quotePrefix="1" applyNumberFormat="1" applyFont="1" applyFill="1" applyBorder="1" applyAlignment="1">
      <alignment horizontal="center" vertical="center" shrinkToFit="1"/>
    </xf>
    <xf numFmtId="0" fontId="11" fillId="0" borderId="59" xfId="0" applyFont="1" applyBorder="1" applyAlignment="1">
      <alignment vertical="center" shrinkToFit="1"/>
    </xf>
    <xf numFmtId="0" fontId="6" fillId="2" borderId="15" xfId="1" applyFont="1" applyFill="1" applyBorder="1" applyAlignment="1">
      <alignment horizontal="center" vertical="center" wrapText="1"/>
    </xf>
    <xf numFmtId="0" fontId="11" fillId="2" borderId="19" xfId="0" applyFont="1" applyFill="1" applyBorder="1" applyAlignment="1">
      <alignment horizontal="center" vertical="center" wrapText="1"/>
    </xf>
    <xf numFmtId="0" fontId="6" fillId="2" borderId="24" xfId="1" quotePrefix="1" applyFont="1" applyFill="1" applyBorder="1" applyAlignment="1">
      <alignment horizontal="center" vertical="center"/>
    </xf>
    <xf numFmtId="0" fontId="10" fillId="2" borderId="24" xfId="0" applyFont="1" applyFill="1" applyBorder="1" applyAlignment="1">
      <alignment horizontal="center" vertical="center"/>
    </xf>
    <xf numFmtId="0" fontId="6" fillId="0" borderId="24" xfId="1" applyFont="1" applyBorder="1" applyAlignment="1">
      <alignment horizontal="left" vertical="center"/>
    </xf>
    <xf numFmtId="0" fontId="10" fillId="0" borderId="24" xfId="0" applyFont="1" applyBorder="1" applyAlignment="1">
      <alignment vertical="center"/>
    </xf>
    <xf numFmtId="0" fontId="6" fillId="2" borderId="24" xfId="1" applyFont="1" applyFill="1" applyBorder="1" applyAlignment="1">
      <alignment horizontal="left" vertical="center" shrinkToFit="1"/>
    </xf>
    <xf numFmtId="0" fontId="10" fillId="2" borderId="24" xfId="0" applyFont="1" applyFill="1" applyBorder="1" applyAlignment="1">
      <alignment vertical="center"/>
    </xf>
    <xf numFmtId="0" fontId="6" fillId="2" borderId="30" xfId="1" applyFont="1" applyFill="1" applyBorder="1" applyAlignment="1">
      <alignment horizontal="center" vertical="center"/>
    </xf>
    <xf numFmtId="0" fontId="10" fillId="2" borderId="30" xfId="0" applyFont="1" applyFill="1" applyBorder="1" applyAlignment="1">
      <alignment horizontal="center" vertical="center"/>
    </xf>
    <xf numFmtId="0" fontId="6" fillId="0" borderId="30" xfId="1" applyFont="1" applyBorder="1" applyAlignment="1">
      <alignment horizontal="left" vertical="center" shrinkToFit="1"/>
    </xf>
    <xf numFmtId="0" fontId="10" fillId="0" borderId="30" xfId="0" applyFont="1" applyBorder="1" applyAlignment="1">
      <alignment vertical="center" shrinkToFit="1"/>
    </xf>
    <xf numFmtId="0" fontId="6" fillId="2" borderId="30" xfId="1" applyFont="1" applyFill="1" applyBorder="1" applyAlignment="1">
      <alignment horizontal="left" vertical="center" shrinkToFit="1"/>
    </xf>
    <xf numFmtId="0" fontId="10" fillId="2" borderId="30" xfId="0" applyFont="1" applyFill="1" applyBorder="1" applyAlignment="1">
      <alignment vertical="center"/>
    </xf>
    <xf numFmtId="0" fontId="6" fillId="2" borderId="42" xfId="1" quotePrefix="1" applyFont="1" applyFill="1" applyBorder="1" applyAlignment="1">
      <alignment horizontal="left" vertical="center"/>
    </xf>
    <xf numFmtId="0" fontId="6" fillId="2" borderId="2" xfId="1" applyFont="1" applyFill="1" applyBorder="1" applyAlignment="1">
      <alignment vertical="center"/>
    </xf>
    <xf numFmtId="0" fontId="6" fillId="2" borderId="3" xfId="1" applyNumberFormat="1" applyFont="1" applyFill="1" applyBorder="1" applyAlignment="1">
      <alignment horizontal="center" vertical="center"/>
    </xf>
    <xf numFmtId="0" fontId="6" fillId="2" borderId="5" xfId="1" applyNumberFormat="1" applyFont="1" applyFill="1" applyBorder="1" applyAlignment="1">
      <alignment horizontal="center" vertical="center"/>
    </xf>
    <xf numFmtId="176" fontId="6" fillId="0" borderId="3" xfId="1" applyNumberFormat="1" applyFont="1" applyBorder="1" applyAlignment="1">
      <alignment horizontal="center" vertical="center"/>
    </xf>
    <xf numFmtId="176" fontId="6" fillId="0" borderId="5" xfId="1" applyNumberFormat="1" applyFont="1" applyBorder="1" applyAlignment="1">
      <alignment horizontal="center" vertical="center"/>
    </xf>
    <xf numFmtId="0" fontId="9" fillId="0" borderId="3" xfId="1" applyFont="1" applyBorder="1" applyAlignment="1">
      <alignment vertical="center"/>
    </xf>
    <xf numFmtId="0" fontId="10" fillId="0" borderId="4" xfId="0" applyFont="1" applyBorder="1" applyAlignment="1">
      <alignment vertical="center"/>
    </xf>
    <xf numFmtId="0" fontId="10" fillId="0" borderId="5" xfId="0" applyFont="1" applyBorder="1" applyAlignment="1">
      <alignment vertical="center"/>
    </xf>
    <xf numFmtId="0" fontId="10" fillId="2" borderId="6" xfId="0" applyFont="1" applyFill="1" applyBorder="1" applyAlignment="1">
      <alignment vertical="center"/>
    </xf>
    <xf numFmtId="3" fontId="6" fillId="0" borderId="3" xfId="1" applyNumberFormat="1" applyFont="1" applyBorder="1" applyAlignment="1">
      <alignment horizontal="center" vertical="center" shrinkToFit="1"/>
    </xf>
    <xf numFmtId="0" fontId="10" fillId="0" borderId="4" xfId="0" applyFont="1" applyBorder="1" applyAlignment="1">
      <alignment horizontal="center" vertical="center" shrinkToFit="1"/>
    </xf>
    <xf numFmtId="0" fontId="10" fillId="0" borderId="5" xfId="0" applyFont="1" applyBorder="1" applyAlignment="1">
      <alignment horizontal="center" vertical="center" shrinkToFit="1"/>
    </xf>
    <xf numFmtId="0" fontId="6" fillId="0" borderId="6" xfId="1" applyFont="1" applyBorder="1" applyAlignment="1">
      <alignment horizontal="center" vertical="center"/>
    </xf>
    <xf numFmtId="0" fontId="10" fillId="0" borderId="6" xfId="0" applyFont="1" applyBorder="1" applyAlignment="1">
      <alignment vertical="center"/>
    </xf>
    <xf numFmtId="0" fontId="6" fillId="2" borderId="42" xfId="1" applyFont="1" applyFill="1" applyBorder="1" applyAlignment="1">
      <alignment horizontal="center" vertical="center" shrinkToFit="1"/>
    </xf>
    <xf numFmtId="0" fontId="10" fillId="2" borderId="18" xfId="0" applyFont="1" applyFill="1" applyBorder="1" applyAlignment="1">
      <alignment horizontal="center" vertical="center" shrinkToFit="1"/>
    </xf>
    <xf numFmtId="0" fontId="6" fillId="2" borderId="31" xfId="1" applyFont="1" applyFill="1" applyBorder="1" applyAlignment="1">
      <alignment horizontal="center" vertical="center" shrinkToFit="1"/>
    </xf>
    <xf numFmtId="0" fontId="10" fillId="2" borderId="32" xfId="0" applyFont="1" applyFill="1" applyBorder="1" applyAlignment="1">
      <alignment horizontal="center" vertical="center" shrinkToFit="1"/>
    </xf>
    <xf numFmtId="176" fontId="6" fillId="0" borderId="31" xfId="1" applyNumberFormat="1" applyFont="1" applyBorder="1" applyAlignment="1">
      <alignment horizontal="center" vertical="center"/>
    </xf>
    <xf numFmtId="176" fontId="6" fillId="0" borderId="32" xfId="1" applyNumberFormat="1" applyFont="1" applyBorder="1" applyAlignment="1">
      <alignment horizontal="center" vertical="center"/>
    </xf>
    <xf numFmtId="0" fontId="11" fillId="3" borderId="64" xfId="0" applyFont="1" applyFill="1" applyBorder="1" applyAlignment="1">
      <alignment horizontal="center" vertical="center" wrapText="1"/>
    </xf>
    <xf numFmtId="0" fontId="10" fillId="0" borderId="66" xfId="0" applyFont="1" applyBorder="1" applyAlignment="1">
      <alignment vertical="center" wrapText="1"/>
    </xf>
    <xf numFmtId="0" fontId="10" fillId="0" borderId="68" xfId="0" applyFont="1" applyBorder="1" applyAlignment="1">
      <alignment vertical="center" wrapText="1"/>
    </xf>
    <xf numFmtId="0" fontId="6" fillId="2" borderId="3" xfId="1" applyFont="1" applyFill="1" applyBorder="1" applyAlignment="1">
      <alignment horizontal="center" vertical="center" shrinkToFit="1"/>
    </xf>
    <xf numFmtId="0" fontId="10" fillId="2" borderId="5" xfId="0" applyFont="1" applyFill="1" applyBorder="1" applyAlignment="1">
      <alignment horizontal="center" vertical="center" shrinkToFit="1"/>
    </xf>
    <xf numFmtId="0" fontId="11" fillId="3" borderId="25" xfId="0" applyFont="1" applyFill="1" applyBorder="1" applyAlignment="1">
      <alignment horizontal="center" vertical="center" shrinkToFit="1"/>
    </xf>
    <xf numFmtId="0" fontId="11" fillId="3" borderId="27" xfId="0" applyFont="1" applyFill="1" applyBorder="1" applyAlignment="1">
      <alignment horizontal="center" vertical="center" shrinkToFit="1"/>
    </xf>
    <xf numFmtId="0" fontId="11" fillId="3" borderId="57" xfId="0" applyFont="1" applyFill="1" applyBorder="1" applyAlignment="1">
      <alignment horizontal="center" vertical="center" wrapText="1"/>
    </xf>
    <xf numFmtId="0" fontId="10" fillId="0" borderId="65" xfId="0" applyFont="1" applyBorder="1" applyAlignment="1">
      <alignment vertical="center" wrapText="1"/>
    </xf>
    <xf numFmtId="0" fontId="10" fillId="0" borderId="59" xfId="0" applyFont="1" applyBorder="1" applyAlignment="1">
      <alignment vertical="center" wrapText="1"/>
    </xf>
    <xf numFmtId="0" fontId="11" fillId="3" borderId="58" xfId="0" applyFont="1" applyFill="1" applyBorder="1" applyAlignment="1">
      <alignment horizontal="center" vertical="center" wrapText="1"/>
    </xf>
    <xf numFmtId="0" fontId="10" fillId="0" borderId="67" xfId="0" applyFont="1" applyBorder="1" applyAlignment="1">
      <alignment vertical="center" wrapText="1"/>
    </xf>
    <xf numFmtId="0" fontId="10" fillId="0" borderId="60" xfId="0" applyFont="1" applyBorder="1" applyAlignment="1">
      <alignment vertical="center" wrapText="1"/>
    </xf>
    <xf numFmtId="0" fontId="11" fillId="3" borderId="26" xfId="0" applyFont="1" applyFill="1" applyBorder="1" applyAlignment="1">
      <alignment horizontal="center" vertical="center" shrinkToFit="1"/>
    </xf>
    <xf numFmtId="177" fontId="6" fillId="0" borderId="3" xfId="1" applyNumberFormat="1" applyFont="1" applyBorder="1" applyAlignment="1">
      <alignment horizontal="center" vertical="center" shrinkToFit="1"/>
    </xf>
    <xf numFmtId="0" fontId="10" fillId="0" borderId="5" xfId="0" applyFont="1" applyBorder="1" applyAlignment="1">
      <alignment shrinkToFit="1"/>
    </xf>
    <xf numFmtId="0" fontId="10" fillId="2" borderId="32" xfId="0" applyFont="1" applyFill="1" applyBorder="1" applyAlignment="1">
      <alignment vertical="center" shrinkToFit="1"/>
    </xf>
    <xf numFmtId="0" fontId="6" fillId="0" borderId="31" xfId="1" applyNumberFormat="1" applyFont="1" applyBorder="1" applyAlignment="1">
      <alignment horizontal="center" vertical="center" shrinkToFit="1"/>
    </xf>
    <xf numFmtId="0" fontId="10" fillId="0" borderId="32" xfId="0" applyNumberFormat="1" applyFont="1" applyBorder="1" applyAlignment="1">
      <alignment shrinkToFit="1"/>
    </xf>
    <xf numFmtId="0" fontId="6" fillId="0" borderId="31" xfId="1" applyFont="1" applyBorder="1" applyAlignment="1">
      <alignment vertical="center" shrinkToFit="1"/>
    </xf>
    <xf numFmtId="0" fontId="10" fillId="0" borderId="33" xfId="0" applyFont="1" applyBorder="1" applyAlignment="1">
      <alignment vertical="center" shrinkToFit="1"/>
    </xf>
    <xf numFmtId="0" fontId="10" fillId="0" borderId="32" xfId="0" applyFont="1" applyBorder="1" applyAlignment="1">
      <alignment vertical="center" shrinkToFit="1"/>
    </xf>
    <xf numFmtId="14" fontId="6" fillId="0" borderId="31" xfId="1" applyNumberFormat="1" applyFont="1" applyBorder="1" applyAlignment="1">
      <alignment horizontal="center" vertical="center"/>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6" fillId="0" borderId="8" xfId="1" applyFont="1" applyBorder="1" applyAlignment="1">
      <alignment horizontal="left" vertical="center" shrinkToFit="1"/>
    </xf>
    <xf numFmtId="0" fontId="6" fillId="0" borderId="9" xfId="1" applyFont="1" applyBorder="1" applyAlignment="1">
      <alignment horizontal="left" vertical="center" shrinkToFit="1"/>
    </xf>
    <xf numFmtId="0" fontId="6" fillId="0" borderId="26" xfId="1" applyFont="1" applyBorder="1" applyAlignment="1">
      <alignment horizontal="left" vertical="center" shrinkToFit="1"/>
    </xf>
    <xf numFmtId="0" fontId="10" fillId="0" borderId="27" xfId="0" applyFont="1" applyBorder="1" applyAlignment="1">
      <alignment vertical="center"/>
    </xf>
    <xf numFmtId="0" fontId="6" fillId="0" borderId="31" xfId="1" applyFont="1" applyBorder="1" applyAlignment="1">
      <alignment horizontal="left" vertical="center" shrinkToFit="1"/>
    </xf>
    <xf numFmtId="0" fontId="6" fillId="0" borderId="33" xfId="1" applyFont="1" applyBorder="1" applyAlignment="1">
      <alignment horizontal="left" vertical="center" shrinkToFit="1"/>
    </xf>
    <xf numFmtId="0" fontId="6" fillId="0" borderId="31" xfId="1" applyFont="1" applyBorder="1" applyAlignment="1">
      <alignment horizontal="left" vertical="center"/>
    </xf>
    <xf numFmtId="0" fontId="6" fillId="2" borderId="24" xfId="1" applyFont="1" applyFill="1" applyBorder="1" applyAlignment="1">
      <alignment horizontal="center" vertical="center" wrapText="1"/>
    </xf>
    <xf numFmtId="0" fontId="6" fillId="2" borderId="30" xfId="1" applyFont="1" applyFill="1" applyBorder="1" applyAlignment="1">
      <alignment horizontal="center" vertical="center" wrapText="1"/>
    </xf>
    <xf numFmtId="14" fontId="6" fillId="0" borderId="25" xfId="1" applyNumberFormat="1" applyFont="1" applyBorder="1" applyAlignment="1">
      <alignment horizontal="center" vertical="center"/>
    </xf>
    <xf numFmtId="0" fontId="10" fillId="0" borderId="26" xfId="0" applyFont="1" applyBorder="1" applyAlignment="1">
      <alignment horizontal="center" vertical="center"/>
    </xf>
    <xf numFmtId="0" fontId="10" fillId="0" borderId="28" xfId="0" applyFont="1" applyBorder="1" applyAlignment="1">
      <alignment horizontal="center" vertical="center"/>
    </xf>
    <xf numFmtId="0" fontId="6" fillId="0" borderId="31" xfId="1" applyNumberFormat="1" applyFont="1" applyFill="1" applyBorder="1" applyAlignment="1">
      <alignment horizontal="center" vertical="center" shrinkToFit="1"/>
    </xf>
    <xf numFmtId="0" fontId="6" fillId="0" borderId="25" xfId="1" applyFont="1" applyBorder="1" applyAlignment="1">
      <alignment horizontal="left" vertical="center" shrinkToFit="1"/>
    </xf>
    <xf numFmtId="0" fontId="0" fillId="0" borderId="27" xfId="0" applyBorder="1" applyAlignment="1">
      <alignment vertical="center" shrinkToFit="1"/>
    </xf>
    <xf numFmtId="180" fontId="6" fillId="0" borderId="3" xfId="1" applyNumberFormat="1" applyFont="1" applyFill="1" applyBorder="1" applyAlignment="1">
      <alignment horizontal="center" vertical="center" shrinkToFit="1"/>
    </xf>
    <xf numFmtId="180" fontId="6" fillId="0" borderId="4" xfId="1" applyNumberFormat="1" applyFont="1" applyFill="1" applyBorder="1" applyAlignment="1">
      <alignment horizontal="center" vertical="center" shrinkToFit="1"/>
    </xf>
    <xf numFmtId="180" fontId="6" fillId="0" borderId="5" xfId="1" applyNumberFormat="1" applyFont="1" applyFill="1" applyBorder="1" applyAlignment="1">
      <alignment horizontal="center" vertical="center" shrinkToFit="1"/>
    </xf>
    <xf numFmtId="180" fontId="6" fillId="2" borderId="3" xfId="1" applyNumberFormat="1" applyFont="1" applyFill="1" applyBorder="1" applyAlignment="1">
      <alignment horizontal="center" vertical="center"/>
    </xf>
    <xf numFmtId="180" fontId="6" fillId="2" borderId="4" xfId="1" applyNumberFormat="1" applyFont="1" applyFill="1" applyBorder="1" applyAlignment="1">
      <alignment horizontal="center" vertical="center"/>
    </xf>
    <xf numFmtId="180" fontId="6" fillId="2" borderId="5" xfId="1" applyNumberFormat="1" applyFont="1" applyFill="1" applyBorder="1" applyAlignment="1">
      <alignment horizontal="center" vertical="center"/>
    </xf>
    <xf numFmtId="0" fontId="22" fillId="0" borderId="13"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0" xfId="1" applyFont="1" applyFill="1" applyBorder="1" applyAlignment="1">
      <alignment horizontal="center" vertical="center" wrapText="1"/>
    </xf>
    <xf numFmtId="176" fontId="6" fillId="0" borderId="3" xfId="1" applyNumberFormat="1" applyFont="1" applyBorder="1" applyAlignment="1">
      <alignment horizontal="center" vertical="center" shrinkToFit="1"/>
    </xf>
    <xf numFmtId="176" fontId="6" fillId="0" borderId="4" xfId="1" applyNumberFormat="1" applyFont="1" applyBorder="1" applyAlignment="1">
      <alignment horizontal="center" vertical="center" shrinkToFit="1"/>
    </xf>
    <xf numFmtId="176" fontId="6" fillId="0" borderId="42" xfId="1" applyNumberFormat="1" applyFont="1" applyBorder="1" applyAlignment="1">
      <alignment horizontal="center" vertical="center" shrinkToFit="1"/>
    </xf>
    <xf numFmtId="176" fontId="6" fillId="0" borderId="2" xfId="1" applyNumberFormat="1" applyFont="1" applyBorder="1" applyAlignment="1">
      <alignment horizontal="center" vertical="center" shrinkToFit="1"/>
    </xf>
    <xf numFmtId="0" fontId="10" fillId="0" borderId="18" xfId="0" applyFont="1" applyBorder="1" applyAlignment="1">
      <alignment shrinkToFit="1"/>
    </xf>
    <xf numFmtId="176" fontId="6" fillId="0" borderId="25" xfId="1" applyNumberFormat="1" applyFont="1" applyBorder="1" applyAlignment="1">
      <alignment horizontal="center" vertical="center" shrinkToFit="1"/>
    </xf>
    <xf numFmtId="176" fontId="10" fillId="0" borderId="26" xfId="0" applyNumberFormat="1" applyFont="1" applyBorder="1" applyAlignment="1">
      <alignment horizontal="center" vertical="center" shrinkToFit="1"/>
    </xf>
    <xf numFmtId="176" fontId="10" fillId="0" borderId="28" xfId="0" applyNumberFormat="1" applyFont="1" applyBorder="1" applyAlignment="1">
      <alignment shrinkToFit="1"/>
    </xf>
    <xf numFmtId="176" fontId="6" fillId="0" borderId="31" xfId="1" applyNumberFormat="1" applyFont="1" applyBorder="1" applyAlignment="1">
      <alignment horizontal="center" vertical="center" shrinkToFit="1"/>
    </xf>
    <xf numFmtId="176" fontId="10" fillId="0" borderId="33" xfId="0" applyNumberFormat="1" applyFont="1" applyBorder="1" applyAlignment="1">
      <alignment horizontal="center" vertical="center" shrinkToFit="1"/>
    </xf>
    <xf numFmtId="176" fontId="10" fillId="0" borderId="34" xfId="0" applyNumberFormat="1" applyFont="1" applyBorder="1" applyAlignment="1">
      <alignment shrinkToFit="1"/>
    </xf>
    <xf numFmtId="0" fontId="10" fillId="2" borderId="6" xfId="0" applyFont="1" applyFill="1" applyBorder="1" applyAlignment="1">
      <alignment vertical="center" wrapText="1"/>
    </xf>
    <xf numFmtId="0" fontId="6" fillId="2" borderId="8" xfId="1" applyFont="1" applyFill="1" applyBorder="1" applyAlignment="1">
      <alignment horizontal="center" vertical="center"/>
    </xf>
    <xf numFmtId="0" fontId="10"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6" fillId="2" borderId="4" xfId="1" applyFont="1" applyFill="1" applyBorder="1" applyAlignment="1">
      <alignment horizontal="center" vertical="center" shrinkToFit="1"/>
    </xf>
    <xf numFmtId="0" fontId="6" fillId="2" borderId="5" xfId="1" applyFont="1" applyFill="1" applyBorder="1" applyAlignment="1">
      <alignment horizontal="center" vertical="center" shrinkToFit="1"/>
    </xf>
    <xf numFmtId="0" fontId="6" fillId="2" borderId="1" xfId="1" quotePrefix="1" applyFont="1" applyFill="1" applyBorder="1" applyAlignment="1">
      <alignment horizontal="left" vertical="center"/>
    </xf>
    <xf numFmtId="0" fontId="6" fillId="2" borderId="23" xfId="1" applyFont="1" applyFill="1" applyBorder="1" applyAlignment="1">
      <alignment horizontal="center" vertical="center" shrinkToFit="1"/>
    </xf>
    <xf numFmtId="0" fontId="10" fillId="2" borderId="22" xfId="0" applyFont="1" applyFill="1" applyBorder="1" applyAlignment="1">
      <alignment horizontal="center" vertical="center" shrinkToFit="1"/>
    </xf>
    <xf numFmtId="0" fontId="6" fillId="0" borderId="3" xfId="1" applyFont="1" applyBorder="1" applyAlignment="1">
      <alignment horizontal="left" vertical="center" shrinkToFit="1"/>
    </xf>
    <xf numFmtId="0" fontId="10" fillId="0" borderId="4" xfId="0" applyFont="1" applyBorder="1" applyAlignment="1">
      <alignment horizontal="left" vertical="center" shrinkToFit="1"/>
    </xf>
    <xf numFmtId="0" fontId="10" fillId="0" borderId="5" xfId="0" applyFont="1" applyBorder="1" applyAlignment="1">
      <alignment horizontal="left" vertical="center" shrinkToFit="1"/>
    </xf>
    <xf numFmtId="0" fontId="6" fillId="2" borderId="41" xfId="1" applyFont="1" applyFill="1" applyBorder="1" applyAlignment="1">
      <alignment horizontal="center" vertical="center"/>
    </xf>
    <xf numFmtId="177" fontId="6" fillId="0" borderId="3" xfId="1" applyNumberFormat="1" applyFont="1" applyBorder="1" applyAlignment="1">
      <alignment horizontal="center" vertical="center"/>
    </xf>
    <xf numFmtId="177" fontId="6" fillId="0" borderId="41" xfId="1" applyNumberFormat="1" applyFont="1" applyBorder="1" applyAlignment="1">
      <alignment horizontal="center" vertical="center"/>
    </xf>
    <xf numFmtId="0" fontId="6" fillId="0" borderId="3" xfId="1" applyNumberFormat="1" applyFont="1" applyBorder="1" applyAlignment="1">
      <alignment horizontal="center" vertical="center"/>
    </xf>
    <xf numFmtId="0" fontId="6" fillId="0" borderId="41" xfId="1" applyNumberFormat="1" applyFont="1" applyBorder="1" applyAlignment="1">
      <alignment horizontal="center" vertical="center"/>
    </xf>
    <xf numFmtId="0" fontId="6" fillId="3" borderId="12" xfId="1" applyFont="1" applyFill="1" applyBorder="1" applyAlignment="1">
      <alignment horizontal="center" vertical="center" wrapText="1"/>
    </xf>
    <xf numFmtId="0" fontId="6" fillId="3" borderId="6" xfId="1" applyFont="1" applyFill="1" applyBorder="1" applyAlignment="1">
      <alignment horizontal="center" vertical="center" wrapText="1"/>
    </xf>
    <xf numFmtId="0" fontId="20" fillId="2" borderId="16" xfId="1" applyFont="1" applyFill="1" applyBorder="1" applyAlignment="1">
      <alignment horizontal="center" vertical="center" wrapText="1"/>
    </xf>
    <xf numFmtId="0" fontId="20" fillId="2" borderId="13" xfId="1" applyFont="1" applyFill="1" applyBorder="1" applyAlignment="1">
      <alignment horizontal="center" vertical="center" wrapText="1"/>
    </xf>
    <xf numFmtId="0" fontId="20" fillId="2" borderId="12" xfId="1" applyFont="1" applyFill="1" applyBorder="1" applyAlignment="1">
      <alignment horizontal="center" vertical="center" wrapText="1"/>
    </xf>
    <xf numFmtId="0" fontId="6" fillId="0" borderId="42" xfId="1" applyFont="1" applyBorder="1" applyAlignment="1">
      <alignment vertical="center"/>
    </xf>
    <xf numFmtId="0" fontId="6" fillId="0" borderId="2" xfId="1" applyFont="1" applyBorder="1" applyAlignment="1">
      <alignment vertical="center"/>
    </xf>
    <xf numFmtId="0" fontId="10" fillId="0" borderId="44" xfId="0" applyFont="1" applyBorder="1" applyAlignment="1">
      <alignment vertical="center"/>
    </xf>
    <xf numFmtId="0" fontId="6" fillId="2" borderId="43" xfId="1" applyFont="1" applyFill="1" applyBorder="1" applyAlignment="1">
      <alignment horizontal="center" vertical="center"/>
    </xf>
    <xf numFmtId="0" fontId="10" fillId="2" borderId="43" xfId="0" applyFont="1" applyFill="1" applyBorder="1" applyAlignment="1">
      <alignment vertical="center"/>
    </xf>
    <xf numFmtId="0" fontId="6" fillId="2" borderId="32" xfId="1" applyFont="1" applyFill="1" applyBorder="1" applyAlignment="1">
      <alignment horizontal="center" vertical="center" shrinkToFit="1"/>
    </xf>
    <xf numFmtId="176" fontId="11" fillId="3" borderId="54" xfId="0" applyNumberFormat="1" applyFont="1" applyFill="1" applyBorder="1" applyAlignment="1">
      <alignment horizontal="center" vertical="center" wrapText="1" shrinkToFit="1"/>
    </xf>
    <xf numFmtId="0" fontId="11" fillId="3" borderId="54" xfId="0" applyFont="1" applyFill="1" applyBorder="1" applyAlignment="1">
      <alignment horizontal="center" vertical="center" wrapText="1"/>
    </xf>
    <xf numFmtId="0" fontId="10" fillId="3" borderId="54" xfId="0" applyFont="1" applyFill="1" applyBorder="1" applyAlignment="1">
      <alignment horizontal="center" vertical="center" wrapText="1"/>
    </xf>
    <xf numFmtId="0" fontId="12" fillId="3" borderId="42" xfId="1" quotePrefix="1" applyFont="1" applyFill="1" applyBorder="1" applyAlignment="1" applyProtection="1">
      <alignment horizontal="left" vertical="center"/>
      <protection locked="0"/>
    </xf>
    <xf numFmtId="0" fontId="12" fillId="3" borderId="2" xfId="1" applyFont="1" applyFill="1" applyBorder="1" applyAlignment="1" applyProtection="1">
      <alignment vertical="center"/>
      <protection locked="0"/>
    </xf>
    <xf numFmtId="0" fontId="6" fillId="3" borderId="3" xfId="1" applyNumberFormat="1" applyFont="1" applyFill="1" applyBorder="1" applyAlignment="1">
      <alignment horizontal="center" vertical="center" shrinkToFit="1"/>
    </xf>
    <xf numFmtId="0" fontId="10" fillId="3" borderId="40" xfId="0" applyFont="1" applyFill="1" applyBorder="1" applyAlignment="1">
      <alignment vertical="center" shrinkToFit="1"/>
    </xf>
    <xf numFmtId="0" fontId="10" fillId="3" borderId="5" xfId="0" applyFont="1" applyFill="1" applyBorder="1" applyAlignment="1">
      <alignment vertical="center" shrinkToFit="1"/>
    </xf>
    <xf numFmtId="0" fontId="10" fillId="0" borderId="40" xfId="0" applyFont="1" applyBorder="1" applyAlignment="1">
      <alignment vertical="center" shrinkToFit="1"/>
    </xf>
    <xf numFmtId="0" fontId="10" fillId="0" borderId="5" xfId="0" applyFont="1" applyBorder="1" applyAlignment="1">
      <alignment vertical="center" shrinkToFit="1"/>
    </xf>
    <xf numFmtId="0" fontId="9" fillId="0" borderId="42" xfId="1" applyFont="1" applyBorder="1" applyAlignment="1" applyProtection="1">
      <alignment vertical="center" shrinkToFit="1"/>
      <protection locked="0"/>
    </xf>
    <xf numFmtId="0" fontId="10" fillId="0" borderId="2" xfId="0" applyFont="1" applyBorder="1" applyAlignment="1">
      <alignment vertical="center" shrinkToFit="1"/>
    </xf>
    <xf numFmtId="0" fontId="10" fillId="0" borderId="44" xfId="0" applyFont="1" applyBorder="1" applyAlignment="1">
      <alignment vertical="center" shrinkToFit="1"/>
    </xf>
    <xf numFmtId="0" fontId="6" fillId="2" borderId="12" xfId="1" applyFont="1" applyFill="1" applyBorder="1" applyAlignment="1">
      <alignment horizontal="center" vertical="center"/>
    </xf>
    <xf numFmtId="0" fontId="10" fillId="2" borderId="12" xfId="0" applyFont="1" applyFill="1" applyBorder="1" applyAlignment="1">
      <alignment vertical="center"/>
    </xf>
    <xf numFmtId="0" fontId="10" fillId="0" borderId="40" xfId="0" applyFont="1" applyBorder="1" applyAlignment="1">
      <alignment horizontal="left" vertical="center" shrinkToFit="1"/>
    </xf>
    <xf numFmtId="0" fontId="10" fillId="2" borderId="8" xfId="0" applyFont="1" applyFill="1" applyBorder="1" applyAlignment="1">
      <alignment vertical="center"/>
    </xf>
    <xf numFmtId="0" fontId="10" fillId="0" borderId="40" xfId="0" applyFont="1" applyBorder="1" applyAlignment="1">
      <alignment vertical="center"/>
    </xf>
    <xf numFmtId="0" fontId="6" fillId="3" borderId="3" xfId="1" applyFont="1" applyFill="1" applyBorder="1" applyAlignment="1">
      <alignment horizontal="center" vertical="center" shrinkToFit="1"/>
    </xf>
    <xf numFmtId="0" fontId="6" fillId="2" borderId="46" xfId="1" applyFont="1" applyFill="1" applyBorder="1" applyAlignment="1">
      <alignment horizontal="center" vertical="center" wrapText="1"/>
    </xf>
    <xf numFmtId="0" fontId="10" fillId="2" borderId="17" xfId="0" applyFont="1" applyFill="1" applyBorder="1" applyAlignment="1">
      <alignment vertical="center" wrapText="1"/>
    </xf>
    <xf numFmtId="0" fontId="6" fillId="3" borderId="51" xfId="1" applyFont="1" applyFill="1" applyBorder="1" applyAlignment="1">
      <alignment horizontal="center" vertical="center" wrapText="1"/>
    </xf>
    <xf numFmtId="0" fontId="10" fillId="3" borderId="47" xfId="0" applyFont="1" applyFill="1" applyBorder="1" applyAlignment="1">
      <alignment vertical="center" wrapText="1"/>
    </xf>
    <xf numFmtId="0" fontId="6" fillId="2" borderId="27" xfId="1" applyFont="1" applyFill="1" applyBorder="1" applyAlignment="1">
      <alignment horizontal="center" vertical="center"/>
    </xf>
    <xf numFmtId="0" fontId="10" fillId="2" borderId="51" xfId="0" applyFont="1" applyFill="1" applyBorder="1" applyAlignment="1">
      <alignment horizontal="center" vertical="center"/>
    </xf>
    <xf numFmtId="0" fontId="10" fillId="3" borderId="46" xfId="0" applyFont="1" applyFill="1" applyBorder="1" applyAlignment="1">
      <alignment horizontal="center" vertical="center" shrinkToFit="1"/>
    </xf>
    <xf numFmtId="0" fontId="10" fillId="0" borderId="24" xfId="0" applyFont="1" applyBorder="1" applyAlignment="1">
      <alignment vertical="center" shrinkToFit="1"/>
    </xf>
    <xf numFmtId="0" fontId="10" fillId="0" borderId="51" xfId="0" applyFont="1" applyBorder="1" applyAlignment="1">
      <alignment vertical="center" shrinkToFit="1"/>
    </xf>
    <xf numFmtId="0" fontId="6" fillId="2" borderId="5" xfId="1" applyFont="1" applyFill="1" applyBorder="1" applyAlignment="1">
      <alignment horizontal="center" vertical="center"/>
    </xf>
    <xf numFmtId="0" fontId="6" fillId="0" borderId="20" xfId="1" applyFont="1" applyBorder="1" applyAlignment="1" applyProtection="1">
      <alignment vertical="center" shrinkToFit="1"/>
      <protection locked="0"/>
    </xf>
    <xf numFmtId="0" fontId="10" fillId="0" borderId="21" xfId="0" applyFont="1" applyBorder="1" applyAlignment="1">
      <alignment vertical="center" shrinkToFit="1"/>
    </xf>
    <xf numFmtId="0" fontId="10" fillId="0" borderId="50" xfId="0" applyFont="1" applyBorder="1" applyAlignment="1">
      <alignment vertical="center" shrinkToFit="1"/>
    </xf>
    <xf numFmtId="0" fontId="6" fillId="3" borderId="31" xfId="1" applyFont="1" applyFill="1" applyBorder="1" applyAlignment="1" applyProtection="1">
      <alignment horizontal="center" vertical="center" shrinkToFit="1"/>
      <protection locked="0"/>
    </xf>
    <xf numFmtId="0" fontId="10" fillId="3" borderId="32" xfId="0" applyFont="1" applyFill="1" applyBorder="1" applyAlignment="1">
      <alignment horizontal="center" vertical="center" shrinkToFit="1"/>
    </xf>
    <xf numFmtId="0" fontId="10" fillId="0" borderId="31" xfId="0" applyNumberFormat="1" applyFont="1" applyFill="1" applyBorder="1" applyAlignment="1">
      <alignment horizontal="center" vertical="center" shrinkToFit="1"/>
    </xf>
    <xf numFmtId="0" fontId="10" fillId="0" borderId="33" xfId="0" applyNumberFormat="1" applyFont="1" applyFill="1" applyBorder="1" applyAlignment="1">
      <alignment horizontal="center" vertical="center" shrinkToFit="1"/>
    </xf>
    <xf numFmtId="0" fontId="10" fillId="0" borderId="32" xfId="0" applyNumberFormat="1" applyFont="1" applyFill="1" applyBorder="1" applyAlignment="1">
      <alignment vertical="center" shrinkToFit="1"/>
    </xf>
    <xf numFmtId="0" fontId="10" fillId="2" borderId="47" xfId="0" applyFont="1" applyFill="1" applyBorder="1" applyAlignment="1">
      <alignment horizontal="center" vertical="center"/>
    </xf>
    <xf numFmtId="176" fontId="11" fillId="3" borderId="78" xfId="0" applyNumberFormat="1" applyFont="1" applyFill="1" applyBorder="1" applyAlignment="1">
      <alignment horizontal="center" vertical="center" wrapText="1" shrinkToFit="1"/>
    </xf>
    <xf numFmtId="176" fontId="11" fillId="3" borderId="80" xfId="0" applyNumberFormat="1" applyFont="1" applyFill="1" applyBorder="1" applyAlignment="1">
      <alignment horizontal="center" vertical="center" wrapText="1" shrinkToFit="1"/>
    </xf>
    <xf numFmtId="176" fontId="11" fillId="3" borderId="82" xfId="0" applyNumberFormat="1" applyFont="1" applyFill="1" applyBorder="1" applyAlignment="1">
      <alignment horizontal="center" vertical="center" wrapText="1" shrinkToFit="1"/>
    </xf>
    <xf numFmtId="0" fontId="11" fillId="3" borderId="66" xfId="0" applyFont="1" applyFill="1" applyBorder="1" applyAlignment="1">
      <alignment horizontal="center" vertical="center" wrapText="1"/>
    </xf>
    <xf numFmtId="0" fontId="11" fillId="3" borderId="68" xfId="0" applyFont="1" applyFill="1" applyBorder="1" applyAlignment="1">
      <alignment horizontal="center" vertical="center" wrapText="1"/>
    </xf>
    <xf numFmtId="176" fontId="11" fillId="3" borderId="79" xfId="0" applyNumberFormat="1" applyFont="1" applyFill="1" applyBorder="1" applyAlignment="1">
      <alignment horizontal="center" vertical="center" wrapText="1" shrinkToFit="1"/>
    </xf>
    <xf numFmtId="176" fontId="11" fillId="3" borderId="81" xfId="0" applyNumberFormat="1" applyFont="1" applyFill="1" applyBorder="1" applyAlignment="1">
      <alignment horizontal="center" vertical="center" wrapText="1" shrinkToFit="1"/>
    </xf>
    <xf numFmtId="176" fontId="11" fillId="3" borderId="83" xfId="0" applyNumberFormat="1" applyFont="1" applyFill="1" applyBorder="1" applyAlignment="1">
      <alignment horizontal="center" vertical="center" wrapText="1" shrinkToFit="1"/>
    </xf>
    <xf numFmtId="0" fontId="6" fillId="2" borderId="61" xfId="1" applyFont="1" applyFill="1" applyBorder="1" applyAlignment="1">
      <alignment horizontal="center" vertical="center" shrinkToFit="1"/>
    </xf>
    <xf numFmtId="0" fontId="6" fillId="2" borderId="63" xfId="1" applyFont="1" applyFill="1" applyBorder="1" applyAlignment="1">
      <alignment horizontal="center" vertical="center" shrinkToFit="1"/>
    </xf>
    <xf numFmtId="0" fontId="6" fillId="2" borderId="87" xfId="1" applyFont="1" applyFill="1" applyBorder="1" applyAlignment="1">
      <alignment horizontal="center" vertical="center" shrinkToFit="1"/>
    </xf>
    <xf numFmtId="0" fontId="20" fillId="2" borderId="6" xfId="1" applyFont="1" applyFill="1" applyBorder="1" applyAlignment="1">
      <alignment horizontal="center" vertical="center" wrapText="1"/>
    </xf>
    <xf numFmtId="0" fontId="6" fillId="2" borderId="62" xfId="1" applyFont="1" applyFill="1" applyBorder="1" applyAlignment="1">
      <alignment horizontal="center" vertical="center" shrinkToFit="1"/>
    </xf>
    <xf numFmtId="0" fontId="6" fillId="2" borderId="8" xfId="1" applyFont="1" applyFill="1" applyBorder="1" applyAlignment="1" applyProtection="1">
      <alignment horizontal="center" vertical="center"/>
      <protection locked="0"/>
    </xf>
    <xf numFmtId="0" fontId="10" fillId="3" borderId="52" xfId="0" applyFont="1" applyFill="1" applyBorder="1" applyAlignment="1">
      <alignment horizontal="center" vertical="center" shrinkToFit="1"/>
    </xf>
    <xf numFmtId="0" fontId="10" fillId="0" borderId="26" xfId="0" applyFont="1" applyBorder="1" applyAlignment="1">
      <alignment vertical="center" shrinkToFit="1"/>
    </xf>
    <xf numFmtId="0" fontId="10" fillId="0" borderId="49" xfId="0" applyFont="1" applyBorder="1" applyAlignment="1">
      <alignment vertical="center" shrinkToFit="1"/>
    </xf>
    <xf numFmtId="0" fontId="10" fillId="3" borderId="26" xfId="0" applyFont="1" applyFill="1" applyBorder="1" applyAlignment="1">
      <alignment horizontal="center" vertical="center" shrinkToFit="1"/>
    </xf>
    <xf numFmtId="0" fontId="10" fillId="3" borderId="52" xfId="0" applyFont="1" applyFill="1" applyBorder="1" applyAlignment="1">
      <alignment horizontal="center" vertical="center" wrapText="1"/>
    </xf>
    <xf numFmtId="0" fontId="10" fillId="0" borderId="27" xfId="0" applyFont="1" applyBorder="1" applyAlignment="1">
      <alignment vertical="center" wrapText="1"/>
    </xf>
    <xf numFmtId="0" fontId="10" fillId="3" borderId="53" xfId="0" applyFont="1" applyFill="1" applyBorder="1" applyAlignment="1">
      <alignment horizontal="center" vertical="center" wrapText="1"/>
    </xf>
    <xf numFmtId="0" fontId="10" fillId="0" borderId="56" xfId="0" applyFont="1" applyBorder="1" applyAlignment="1">
      <alignment vertical="center" wrapText="1"/>
    </xf>
    <xf numFmtId="0" fontId="10" fillId="3" borderId="45" xfId="0" applyFont="1" applyFill="1" applyBorder="1" applyAlignment="1">
      <alignment horizontal="center" vertical="center" wrapText="1"/>
    </xf>
    <xf numFmtId="0" fontId="10" fillId="0" borderId="45" xfId="0" applyFont="1" applyBorder="1" applyAlignment="1">
      <alignment horizontal="center" vertical="center"/>
    </xf>
    <xf numFmtId="0" fontId="10" fillId="3" borderId="6" xfId="0" applyFont="1" applyFill="1" applyBorder="1" applyAlignment="1">
      <alignment horizontal="center" vertical="center"/>
    </xf>
    <xf numFmtId="0" fontId="10" fillId="0" borderId="6" xfId="0" applyFont="1" applyBorder="1" applyAlignment="1">
      <alignment horizontal="center" vertical="center"/>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3" borderId="43" xfId="0" applyFont="1" applyFill="1" applyBorder="1" applyAlignment="1">
      <alignment horizontal="center" vertical="center" wrapText="1" shrinkToFit="1"/>
    </xf>
    <xf numFmtId="0" fontId="11" fillId="3" borderId="13" xfId="0" applyFont="1" applyFill="1" applyBorder="1" applyAlignment="1">
      <alignment horizontal="center" vertical="center" wrapText="1" shrinkToFit="1"/>
    </xf>
    <xf numFmtId="0" fontId="11" fillId="3" borderId="12" xfId="0" applyFont="1" applyFill="1" applyBorder="1" applyAlignment="1">
      <alignment horizontal="center" vertical="center" wrapText="1" shrinkToFit="1"/>
    </xf>
    <xf numFmtId="176" fontId="11" fillId="3" borderId="3" xfId="0" applyNumberFormat="1" applyFont="1" applyFill="1" applyBorder="1" applyAlignment="1">
      <alignment horizontal="center" vertical="center" wrapText="1" shrinkToFit="1"/>
    </xf>
    <xf numFmtId="176" fontId="11" fillId="3" borderId="4" xfId="0" applyNumberFormat="1" applyFont="1" applyFill="1" applyBorder="1" applyAlignment="1">
      <alignment horizontal="center" vertical="center" wrapText="1" shrinkToFit="1"/>
    </xf>
    <xf numFmtId="176" fontId="11" fillId="3" borderId="48" xfId="0" applyNumberFormat="1" applyFont="1" applyFill="1" applyBorder="1" applyAlignment="1">
      <alignment horizontal="center" vertical="center" wrapText="1" shrinkToFit="1"/>
    </xf>
    <xf numFmtId="0" fontId="20" fillId="2" borderId="5" xfId="1" applyFont="1" applyFill="1" applyBorder="1" applyAlignment="1">
      <alignment horizontal="center" vertical="center" wrapText="1"/>
    </xf>
    <xf numFmtId="0" fontId="10" fillId="2" borderId="63" xfId="0" applyFont="1" applyFill="1" applyBorder="1" applyAlignment="1">
      <alignment horizontal="center" vertical="center" shrinkToFit="1"/>
    </xf>
    <xf numFmtId="0" fontId="10" fillId="2" borderId="62" xfId="0" applyFont="1" applyFill="1" applyBorder="1" applyAlignment="1">
      <alignment horizontal="center" vertical="center" shrinkToFit="1"/>
    </xf>
    <xf numFmtId="0" fontId="10" fillId="3" borderId="57" xfId="0" applyFont="1" applyFill="1" applyBorder="1" applyAlignment="1">
      <alignment horizontal="center" vertical="center" wrapText="1"/>
    </xf>
    <xf numFmtId="0" fontId="10" fillId="3" borderId="59" xfId="0" applyFont="1" applyFill="1" applyBorder="1" applyAlignment="1">
      <alignment horizontal="center" vertical="center" wrapText="1"/>
    </xf>
    <xf numFmtId="0" fontId="10" fillId="3" borderId="58" xfId="0" applyFont="1" applyFill="1" applyBorder="1" applyAlignment="1">
      <alignment horizontal="center" vertical="center" wrapText="1"/>
    </xf>
    <xf numFmtId="0" fontId="10" fillId="3" borderId="60" xfId="0" applyFont="1" applyFill="1" applyBorder="1" applyAlignment="1">
      <alignment horizontal="center" vertical="center" wrapText="1"/>
    </xf>
    <xf numFmtId="0" fontId="10" fillId="3" borderId="61"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10" fillId="3" borderId="53" xfId="0" applyFont="1" applyFill="1" applyBorder="1" applyAlignment="1">
      <alignment horizontal="center" vertical="center"/>
    </xf>
    <xf numFmtId="0" fontId="10" fillId="3" borderId="40" xfId="0" applyFont="1" applyFill="1" applyBorder="1" applyAlignment="1">
      <alignment horizontal="center" vertical="center"/>
    </xf>
    <xf numFmtId="0" fontId="10" fillId="3" borderId="56" xfId="0" applyFont="1" applyFill="1" applyBorder="1" applyAlignment="1">
      <alignment horizontal="center" vertical="center"/>
    </xf>
    <xf numFmtId="0" fontId="10" fillId="3" borderId="55" xfId="0" applyFont="1" applyFill="1" applyBorder="1" applyAlignment="1">
      <alignment horizontal="center" vertical="center"/>
    </xf>
    <xf numFmtId="0" fontId="10" fillId="3" borderId="54" xfId="0" applyFont="1" applyFill="1" applyBorder="1" applyAlignment="1">
      <alignment horizontal="center" vertical="center"/>
    </xf>
    <xf numFmtId="0" fontId="10" fillId="3" borderId="54" xfId="0" applyFont="1" applyFill="1" applyBorder="1" applyAlignment="1">
      <alignment horizontal="center" vertical="center" shrinkToFit="1"/>
    </xf>
    <xf numFmtId="0" fontId="10" fillId="0" borderId="54" xfId="0" applyFont="1" applyBorder="1" applyAlignment="1">
      <alignment horizontal="center" vertical="center" shrinkToFit="1"/>
    </xf>
    <xf numFmtId="0" fontId="10" fillId="0" borderId="55" xfId="0" applyFont="1" applyBorder="1" applyAlignment="1">
      <alignment horizontal="center" vertical="center" shrinkToFit="1"/>
    </xf>
    <xf numFmtId="0" fontId="10" fillId="3" borderId="76" xfId="0" applyFont="1" applyFill="1" applyBorder="1" applyAlignment="1">
      <alignment horizontal="center" vertical="center" wrapText="1"/>
    </xf>
    <xf numFmtId="0" fontId="10" fillId="3" borderId="68" xfId="0" applyFont="1" applyFill="1" applyBorder="1" applyAlignment="1">
      <alignment horizontal="center" vertical="center" wrapText="1"/>
    </xf>
    <xf numFmtId="176" fontId="11" fillId="3" borderId="57" xfId="0" applyNumberFormat="1" applyFont="1" applyFill="1" applyBorder="1" applyAlignment="1">
      <alignment horizontal="center" vertical="center" wrapText="1" shrinkToFit="1"/>
    </xf>
    <xf numFmtId="176" fontId="11" fillId="3" borderId="59" xfId="0" applyNumberFormat="1" applyFont="1" applyFill="1" applyBorder="1" applyAlignment="1">
      <alignment horizontal="center" vertical="center" wrapText="1" shrinkToFit="1"/>
    </xf>
    <xf numFmtId="176" fontId="11" fillId="3" borderId="70" xfId="0" applyNumberFormat="1" applyFont="1" applyFill="1" applyBorder="1" applyAlignment="1">
      <alignment horizontal="center" vertical="center" wrapText="1" shrinkToFit="1"/>
    </xf>
    <xf numFmtId="176" fontId="11" fillId="3" borderId="71" xfId="0" applyNumberFormat="1" applyFont="1" applyFill="1" applyBorder="1" applyAlignment="1">
      <alignment horizontal="center" vertical="center" wrapText="1" shrinkToFit="1"/>
    </xf>
    <xf numFmtId="0" fontId="10" fillId="3" borderId="73" xfId="0" applyFont="1" applyFill="1" applyBorder="1" applyAlignment="1">
      <alignment horizontal="center" vertical="center" wrapText="1"/>
    </xf>
    <xf numFmtId="0" fontId="10" fillId="3" borderId="74" xfId="0" applyFont="1" applyFill="1" applyBorder="1" applyAlignment="1">
      <alignment horizontal="center" vertical="center" wrapText="1"/>
    </xf>
    <xf numFmtId="0" fontId="10" fillId="3" borderId="64" xfId="0" applyFont="1" applyFill="1" applyBorder="1" applyAlignment="1">
      <alignment horizontal="center" vertical="center" wrapText="1"/>
    </xf>
    <xf numFmtId="0" fontId="21" fillId="3" borderId="58" xfId="0" applyFont="1" applyFill="1" applyBorder="1" applyAlignment="1">
      <alignment horizontal="center" vertical="center" wrapText="1"/>
    </xf>
    <xf numFmtId="0" fontId="21" fillId="3" borderId="60" xfId="0" applyFont="1" applyFill="1" applyBorder="1" applyAlignment="1">
      <alignment horizontal="center" vertical="center" wrapText="1"/>
    </xf>
    <xf numFmtId="0" fontId="11" fillId="0" borderId="53" xfId="0" applyFont="1" applyBorder="1" applyAlignment="1">
      <alignment vertical="center" wrapText="1"/>
    </xf>
    <xf numFmtId="0" fontId="10" fillId="0" borderId="5" xfId="0" applyFont="1" applyBorder="1" applyAlignment="1">
      <alignment vertical="center" wrapText="1"/>
    </xf>
    <xf numFmtId="0" fontId="14" fillId="3" borderId="58" xfId="0" applyFont="1" applyFill="1" applyBorder="1" applyAlignment="1">
      <alignment horizontal="center" vertical="center" wrapText="1"/>
    </xf>
    <xf numFmtId="0" fontId="14" fillId="3" borderId="60" xfId="0" applyFont="1" applyFill="1" applyBorder="1" applyAlignment="1">
      <alignment horizontal="center" vertical="center" wrapText="1"/>
    </xf>
    <xf numFmtId="0" fontId="10" fillId="3" borderId="77" xfId="0" applyFont="1" applyFill="1" applyBorder="1" applyAlignment="1">
      <alignment horizontal="center" vertical="center" wrapText="1"/>
    </xf>
    <xf numFmtId="0" fontId="10" fillId="0" borderId="0" xfId="0" applyFont="1" applyAlignment="1">
      <alignment vertical="center" wrapText="1"/>
    </xf>
    <xf numFmtId="0" fontId="0" fillId="0" borderId="0" xfId="0" applyFont="1" applyAlignment="1">
      <alignment vertical="center" wrapText="1"/>
    </xf>
    <xf numFmtId="0" fontId="6" fillId="2" borderId="104" xfId="1" applyFont="1" applyFill="1" applyBorder="1" applyAlignment="1">
      <alignment horizontal="center" vertical="center" wrapText="1"/>
    </xf>
    <xf numFmtId="0" fontId="10" fillId="2" borderId="43" xfId="0" applyFont="1" applyFill="1" applyBorder="1" applyAlignment="1">
      <alignment vertical="center" wrapText="1"/>
    </xf>
    <xf numFmtId="0" fontId="6" fillId="2" borderId="105" xfId="1" quotePrefix="1" applyFont="1" applyFill="1" applyBorder="1" applyAlignment="1">
      <alignment horizontal="center" vertical="center" wrapText="1" shrinkToFit="1"/>
    </xf>
    <xf numFmtId="0" fontId="11" fillId="2" borderId="106" xfId="0" applyFont="1" applyFill="1" applyBorder="1" applyAlignment="1">
      <alignment horizontal="center" vertical="center" wrapText="1" shrinkToFit="1"/>
    </xf>
    <xf numFmtId="0" fontId="6" fillId="2" borderId="104" xfId="1" applyFont="1" applyFill="1" applyBorder="1" applyAlignment="1">
      <alignment horizontal="center" vertical="center"/>
    </xf>
    <xf numFmtId="0" fontId="11" fillId="3" borderId="107" xfId="0" applyFont="1" applyFill="1" applyBorder="1" applyAlignment="1">
      <alignment horizontal="center" vertical="center" shrinkToFit="1"/>
    </xf>
    <xf numFmtId="0" fontId="11" fillId="3" borderId="108" xfId="0" applyFont="1" applyFill="1" applyBorder="1" applyAlignment="1">
      <alignment horizontal="center" vertical="center" shrinkToFit="1"/>
    </xf>
    <xf numFmtId="0" fontId="11" fillId="3" borderId="109" xfId="0" applyFont="1" applyFill="1" applyBorder="1" applyAlignment="1">
      <alignment horizontal="center" vertical="center" shrinkToFit="1"/>
    </xf>
    <xf numFmtId="0" fontId="11" fillId="3" borderId="110" xfId="0" applyFont="1" applyFill="1" applyBorder="1" applyAlignment="1">
      <alignment horizontal="center" vertical="center" shrinkToFit="1"/>
    </xf>
    <xf numFmtId="58" fontId="6" fillId="2" borderId="43" xfId="1" quotePrefix="1" applyNumberFormat="1" applyFont="1" applyFill="1" applyBorder="1" applyAlignment="1">
      <alignment horizontal="center" vertical="center" shrinkToFit="1"/>
    </xf>
    <xf numFmtId="0" fontId="11" fillId="0" borderId="13" xfId="0" applyFont="1" applyBorder="1" applyAlignment="1">
      <alignment vertical="center" shrinkToFit="1"/>
    </xf>
    <xf numFmtId="0" fontId="6" fillId="2" borderId="103" xfId="1" applyFont="1" applyFill="1" applyBorder="1" applyAlignment="1">
      <alignment horizontal="center" vertical="center" wrapText="1"/>
    </xf>
    <xf numFmtId="0" fontId="10" fillId="2" borderId="111" xfId="0" applyFont="1" applyFill="1" applyBorder="1" applyAlignment="1">
      <alignment vertical="center" wrapText="1"/>
    </xf>
    <xf numFmtId="0" fontId="10" fillId="2" borderId="112" xfId="0" applyFont="1" applyFill="1" applyBorder="1" applyAlignment="1">
      <alignment vertical="center" wrapText="1"/>
    </xf>
    <xf numFmtId="0" fontId="6" fillId="2" borderId="55" xfId="1" applyFont="1" applyFill="1" applyBorder="1" applyAlignment="1">
      <alignment horizontal="center" vertical="center"/>
    </xf>
    <xf numFmtId="0" fontId="10" fillId="2" borderId="40" xfId="0" applyFont="1" applyFill="1" applyBorder="1" applyAlignment="1">
      <alignment horizontal="center" vertical="center"/>
    </xf>
    <xf numFmtId="0" fontId="10" fillId="2" borderId="56" xfId="0" applyFont="1" applyFill="1" applyBorder="1" applyAlignment="1">
      <alignment horizontal="center" vertical="center"/>
    </xf>
    <xf numFmtId="0" fontId="11" fillId="3" borderId="43" xfId="0" applyFont="1" applyFill="1" applyBorder="1" applyAlignment="1">
      <alignment horizontal="center" vertical="center" wrapText="1"/>
    </xf>
    <xf numFmtId="0" fontId="10" fillId="0" borderId="13" xfId="0" applyFont="1" applyBorder="1" applyAlignment="1">
      <alignment vertical="center" wrapText="1"/>
    </xf>
    <xf numFmtId="0" fontId="9" fillId="2" borderId="13" xfId="1" applyFont="1" applyFill="1" applyBorder="1" applyAlignment="1">
      <alignment horizontal="left" vertical="center" wrapText="1"/>
    </xf>
    <xf numFmtId="0" fontId="6" fillId="2" borderId="54" xfId="1" applyFont="1" applyFill="1" applyBorder="1" applyAlignment="1">
      <alignment horizontal="center" vertical="center" shrinkToFit="1"/>
    </xf>
    <xf numFmtId="0" fontId="10" fillId="2" borderId="54" xfId="0" applyFont="1" applyFill="1" applyBorder="1" applyAlignment="1">
      <alignment horizontal="center" vertical="center" shrinkToFit="1"/>
    </xf>
    <xf numFmtId="0" fontId="6" fillId="2" borderId="54" xfId="1" applyFont="1" applyFill="1" applyBorder="1" applyAlignment="1">
      <alignment horizontal="center" vertical="center"/>
    </xf>
    <xf numFmtId="0" fontId="10" fillId="2" borderId="54" xfId="0" applyFont="1" applyFill="1" applyBorder="1" applyAlignment="1">
      <alignment horizontal="center" vertical="center"/>
    </xf>
    <xf numFmtId="0" fontId="11" fillId="3" borderId="121" xfId="0" applyFont="1" applyFill="1" applyBorder="1" applyAlignment="1">
      <alignment horizontal="center" vertical="center" wrapText="1"/>
    </xf>
    <xf numFmtId="0" fontId="10" fillId="0" borderId="122" xfId="0" applyFont="1" applyBorder="1" applyAlignment="1">
      <alignment vertical="center" wrapText="1"/>
    </xf>
    <xf numFmtId="0" fontId="6" fillId="2" borderId="43" xfId="1" quotePrefix="1" applyFont="1" applyFill="1" applyBorder="1" applyAlignment="1">
      <alignment horizontal="center" vertical="center" shrinkToFit="1"/>
    </xf>
    <xf numFmtId="0" fontId="9" fillId="2" borderId="13" xfId="1" applyFont="1" applyFill="1" applyBorder="1" applyAlignment="1">
      <alignment vertical="center" wrapText="1"/>
    </xf>
    <xf numFmtId="0" fontId="6" fillId="2" borderId="91" xfId="1" applyFont="1" applyFill="1" applyBorder="1" applyAlignment="1">
      <alignment horizontal="center" vertical="center" wrapText="1"/>
    </xf>
    <xf numFmtId="0" fontId="10" fillId="2" borderId="100" xfId="0" applyFont="1" applyFill="1" applyBorder="1" applyAlignment="1">
      <alignment vertical="center" wrapText="1"/>
    </xf>
    <xf numFmtId="0" fontId="10" fillId="2" borderId="115" xfId="0" applyFont="1" applyFill="1" applyBorder="1" applyAlignment="1">
      <alignment vertical="center" wrapText="1"/>
    </xf>
    <xf numFmtId="0" fontId="6" fillId="2" borderId="92" xfId="1" applyFont="1" applyFill="1" applyBorder="1" applyAlignment="1">
      <alignment horizontal="center" vertical="center" wrapText="1"/>
    </xf>
    <xf numFmtId="0" fontId="6" fillId="2" borderId="93" xfId="1" quotePrefix="1" applyFont="1" applyFill="1" applyBorder="1" applyAlignment="1">
      <alignment horizontal="center" vertical="center" wrapText="1" shrinkToFit="1"/>
    </xf>
    <xf numFmtId="0" fontId="11" fillId="2" borderId="94" xfId="0" applyFont="1" applyFill="1" applyBorder="1" applyAlignment="1">
      <alignment horizontal="center" vertical="center" wrapText="1" shrinkToFit="1"/>
    </xf>
    <xf numFmtId="0" fontId="11" fillId="0" borderId="55" xfId="0" applyFont="1" applyBorder="1" applyAlignment="1">
      <alignment vertical="center" wrapText="1"/>
    </xf>
    <xf numFmtId="0" fontId="11" fillId="0" borderId="56" xfId="0" applyFont="1" applyBorder="1" applyAlignment="1">
      <alignment vertical="center" wrapText="1"/>
    </xf>
    <xf numFmtId="0" fontId="6" fillId="2" borderId="93" xfId="1" applyFont="1" applyFill="1" applyBorder="1" applyAlignment="1">
      <alignment horizontal="center" vertical="center"/>
    </xf>
    <xf numFmtId="0" fontId="10" fillId="2" borderId="95" xfId="0" applyFont="1" applyFill="1" applyBorder="1" applyAlignment="1">
      <alignment horizontal="center" vertical="center"/>
    </xf>
    <xf numFmtId="0" fontId="10" fillId="2" borderId="94" xfId="0" applyFont="1" applyFill="1" applyBorder="1" applyAlignment="1">
      <alignment horizontal="center" vertical="center"/>
    </xf>
    <xf numFmtId="0" fontId="6" fillId="3" borderId="92" xfId="1" applyFont="1" applyFill="1" applyBorder="1" applyAlignment="1">
      <alignment horizontal="center" vertical="center" wrapText="1"/>
    </xf>
    <xf numFmtId="0" fontId="6" fillId="3" borderId="54" xfId="1" applyFont="1" applyFill="1" applyBorder="1" applyAlignment="1">
      <alignment horizontal="center" vertical="center" wrapText="1"/>
    </xf>
    <xf numFmtId="0" fontId="6" fillId="3" borderId="43" xfId="1" applyFont="1" applyFill="1" applyBorder="1" applyAlignment="1">
      <alignment horizontal="center" vertical="center" wrapText="1"/>
    </xf>
    <xf numFmtId="180" fontId="6" fillId="0" borderId="118" xfId="1" applyNumberFormat="1" applyFont="1" applyFill="1" applyBorder="1" applyAlignment="1">
      <alignment horizontal="center" vertical="center" shrinkToFit="1"/>
    </xf>
    <xf numFmtId="180" fontId="6" fillId="0" borderId="119" xfId="1" applyNumberFormat="1" applyFont="1" applyFill="1" applyBorder="1" applyAlignment="1">
      <alignment horizontal="center" vertical="center" shrinkToFit="1"/>
    </xf>
    <xf numFmtId="180" fontId="6" fillId="0" borderId="120" xfId="1" applyNumberFormat="1" applyFont="1" applyFill="1" applyBorder="1" applyAlignment="1">
      <alignment horizontal="center" vertical="center" shrinkToFit="1"/>
    </xf>
    <xf numFmtId="0" fontId="20" fillId="2" borderId="96" xfId="1" applyFont="1" applyFill="1" applyBorder="1" applyAlignment="1">
      <alignment horizontal="center" vertical="center" wrapText="1"/>
    </xf>
    <xf numFmtId="0" fontId="6" fillId="2" borderId="97" xfId="1" applyFont="1" applyFill="1" applyBorder="1" applyAlignment="1">
      <alignment horizontal="center" vertical="center" wrapText="1"/>
    </xf>
    <xf numFmtId="0" fontId="6" fillId="2" borderId="98" xfId="1" applyFont="1" applyFill="1" applyBorder="1" applyAlignment="1">
      <alignment horizontal="center" vertical="center" wrapText="1"/>
    </xf>
    <xf numFmtId="0" fontId="22" fillId="0" borderId="99" xfId="0" applyFont="1" applyFill="1" applyBorder="1" applyAlignment="1">
      <alignment horizontal="center" vertical="center" wrapText="1"/>
    </xf>
    <xf numFmtId="0" fontId="22" fillId="0" borderId="101" xfId="0" applyFont="1" applyFill="1" applyBorder="1" applyAlignment="1">
      <alignment horizontal="center" vertical="center" wrapText="1"/>
    </xf>
    <xf numFmtId="0" fontId="6" fillId="2" borderId="40" xfId="1" applyFont="1" applyFill="1" applyBorder="1" applyAlignment="1">
      <alignment horizontal="center" vertical="center" shrinkToFit="1"/>
    </xf>
    <xf numFmtId="0" fontId="6" fillId="2" borderId="56" xfId="1" applyFont="1" applyFill="1" applyBorder="1" applyAlignment="1">
      <alignment horizontal="center" vertical="center" shrinkToFit="1"/>
    </xf>
    <xf numFmtId="0" fontId="6" fillId="2" borderId="102" xfId="1" applyFont="1" applyFill="1" applyBorder="1" applyAlignment="1">
      <alignment horizontal="center" vertical="center" wrapText="1"/>
    </xf>
  </cellXfs>
  <cellStyles count="15">
    <cellStyle name="桁区切り 2" xfId="2"/>
    <cellStyle name="桁区切り 2 2" xfId="11"/>
    <cellStyle name="桁区切り 3" xfId="3"/>
    <cellStyle name="健全度１" xfId="4"/>
    <cellStyle name="標準" xfId="0" builtinId="0"/>
    <cellStyle name="標準 2" xfId="5"/>
    <cellStyle name="標準 2 2" xfId="8"/>
    <cellStyle name="標準 3" xfId="6"/>
    <cellStyle name="標準 3 2" xfId="10"/>
    <cellStyle name="標準 4" xfId="7"/>
    <cellStyle name="標準 5" xfId="9"/>
    <cellStyle name="標準 6" xfId="12"/>
    <cellStyle name="標準 6 2" xfId="14"/>
    <cellStyle name="標準 7" xfId="13"/>
    <cellStyle name="標準_021220点検表修正案" xfId="1"/>
  </cellStyles>
  <dxfs count="0"/>
  <tableStyles count="0" defaultTableStyle="TableStyleMedium2" defaultPivotStyle="PivotStyleLight16"/>
  <colors>
    <mruColors>
      <color rgb="FFC5D9F1"/>
      <color rgb="FF000000"/>
      <color rgb="FFAADDF6"/>
      <color rgb="FFCCECFF"/>
      <color rgb="FFCCFF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16</xdr:col>
      <xdr:colOff>279400</xdr:colOff>
      <xdr:row>18</xdr:row>
      <xdr:rowOff>88900</xdr:rowOff>
    </xdr:from>
    <xdr:to>
      <xdr:col>25</xdr:col>
      <xdr:colOff>215900</xdr:colOff>
      <xdr:row>19</xdr:row>
      <xdr:rowOff>228600</xdr:rowOff>
    </xdr:to>
    <xdr:sp macro="" textlink="">
      <xdr:nvSpPr>
        <xdr:cNvPr id="15" name="テキスト ボックス 14"/>
        <xdr:cNvSpPr txBox="1"/>
      </xdr:nvSpPr>
      <xdr:spPr>
        <a:xfrm>
          <a:off x="8356600" y="6022975"/>
          <a:ext cx="4479925" cy="654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3200">
              <a:solidFill>
                <a:schemeClr val="bg1">
                  <a:lumMod val="50000"/>
                </a:schemeClr>
              </a:solidFill>
            </a:rPr>
            <a:t>定期点検時の記入例</a:t>
          </a:r>
          <a:endParaRPr kumimoji="1" lang="ja-JP" altLang="en-US" sz="3200">
            <a:solidFill>
              <a:srgbClr val="FF0000"/>
            </a:solidFill>
          </a:endParaRPr>
        </a:p>
      </xdr:txBody>
    </xdr:sp>
    <xdr:clientData/>
  </xdr:twoCellAnchor>
  <xdr:twoCellAnchor>
    <xdr:from>
      <xdr:col>0</xdr:col>
      <xdr:colOff>57150</xdr:colOff>
      <xdr:row>11</xdr:row>
      <xdr:rowOff>190500</xdr:rowOff>
    </xdr:from>
    <xdr:to>
      <xdr:col>5</xdr:col>
      <xdr:colOff>9525</xdr:colOff>
      <xdr:row>19</xdr:row>
      <xdr:rowOff>174623</xdr:rowOff>
    </xdr:to>
    <xdr:grpSp>
      <xdr:nvGrpSpPr>
        <xdr:cNvPr id="29" name="グループ化 28"/>
        <xdr:cNvGrpSpPr/>
      </xdr:nvGrpSpPr>
      <xdr:grpSpPr>
        <a:xfrm>
          <a:off x="57150" y="2673246"/>
          <a:ext cx="2450736" cy="3965885"/>
          <a:chOff x="291776" y="2546351"/>
          <a:chExt cx="2476500" cy="3959223"/>
        </a:xfrm>
      </xdr:grpSpPr>
      <xdr:pic>
        <xdr:nvPicPr>
          <xdr:cNvPr id="30" name="Picture 1" descr="展開図４"/>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1776" y="2939486"/>
            <a:ext cx="2476500" cy="318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31" name="グループ化 30"/>
          <xdr:cNvGrpSpPr/>
        </xdr:nvGrpSpPr>
        <xdr:grpSpPr>
          <a:xfrm>
            <a:off x="606425" y="2724150"/>
            <a:ext cx="1450975" cy="3549650"/>
            <a:chOff x="609600" y="2768600"/>
            <a:chExt cx="1460500" cy="3594100"/>
          </a:xfrm>
        </xdr:grpSpPr>
        <xdr:sp macro="" textlink="">
          <xdr:nvSpPr>
            <xdr:cNvPr id="38" name="Line 4"/>
            <xdr:cNvSpPr>
              <a:spLocks noChangeShapeType="1"/>
            </xdr:cNvSpPr>
          </xdr:nvSpPr>
          <xdr:spPr bwMode="auto">
            <a:xfrm>
              <a:off x="609600" y="2882900"/>
              <a:ext cx="723900" cy="1536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sp macro="" textlink="">
          <xdr:nvSpPr>
            <xdr:cNvPr id="39" name="Line 7"/>
            <xdr:cNvSpPr>
              <a:spLocks noChangeShapeType="1"/>
            </xdr:cNvSpPr>
          </xdr:nvSpPr>
          <xdr:spPr bwMode="auto">
            <a:xfrm flipV="1">
              <a:off x="1854200" y="5600699"/>
              <a:ext cx="215900" cy="762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xnSp macro="">
          <xdr:nvCxnSpPr>
            <xdr:cNvPr id="40" name="直線矢印コネクタ 39"/>
            <xdr:cNvCxnSpPr/>
          </xdr:nvCxnSpPr>
          <xdr:spPr>
            <a:xfrm>
              <a:off x="1587500" y="2768600"/>
              <a:ext cx="444500" cy="1739900"/>
            </a:xfrm>
            <a:prstGeom prst="straightConnector1">
              <a:avLst/>
            </a:prstGeom>
            <a:ln w="158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flipV="1">
              <a:off x="609600" y="5041900"/>
              <a:ext cx="1435100" cy="1320800"/>
            </a:xfrm>
            <a:prstGeom prst="straightConnector1">
              <a:avLst/>
            </a:prstGeom>
            <a:ln w="1587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grpSp>
      <xdr:grpSp>
        <xdr:nvGrpSpPr>
          <xdr:cNvPr id="32" name="グループ化 31"/>
          <xdr:cNvGrpSpPr/>
        </xdr:nvGrpSpPr>
        <xdr:grpSpPr>
          <a:xfrm>
            <a:off x="357411" y="2546351"/>
            <a:ext cx="1376139" cy="246031"/>
            <a:chOff x="357411" y="2590801"/>
            <a:chExt cx="1385664" cy="246031"/>
          </a:xfrm>
        </xdr:grpSpPr>
        <xdr:sp macro="" textlink="">
          <xdr:nvSpPr>
            <xdr:cNvPr id="36" name="Text Box 5"/>
            <xdr:cNvSpPr txBox="1">
              <a:spLocks noChangeArrowheads="1"/>
            </xdr:cNvSpPr>
          </xdr:nvSpPr>
          <xdr:spPr bwMode="auto">
            <a:xfrm>
              <a:off x="357411" y="2635250"/>
              <a:ext cx="331564" cy="19688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01</a:t>
              </a:r>
              <a:endParaRPr lang="ja-JP" altLang="en-US" sz="1100" b="0" i="0" u="none" strike="noStrike" baseline="0">
                <a:solidFill>
                  <a:srgbClr val="000000"/>
                </a:solidFill>
                <a:latin typeface="ＭＳ Ｐゴシック"/>
                <a:ea typeface="ＭＳ Ｐゴシック"/>
              </a:endParaRPr>
            </a:p>
          </xdr:txBody>
        </xdr:sp>
        <xdr:sp macro="" textlink="">
          <xdr:nvSpPr>
            <xdr:cNvPr id="37" name="Text Box 6"/>
            <xdr:cNvSpPr txBox="1">
              <a:spLocks noChangeArrowheads="1"/>
            </xdr:cNvSpPr>
          </xdr:nvSpPr>
          <xdr:spPr bwMode="auto">
            <a:xfrm>
              <a:off x="1416845" y="2590801"/>
              <a:ext cx="326230" cy="246031"/>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02</a:t>
              </a:r>
              <a:endParaRPr lang="ja-JP" altLang="en-US" sz="1100" b="0" i="0" u="none" strike="noStrike" baseline="0">
                <a:solidFill>
                  <a:srgbClr val="000000"/>
                </a:solidFill>
                <a:latin typeface="ＭＳ Ｐゴシック"/>
                <a:ea typeface="ＭＳ Ｐゴシック"/>
              </a:endParaRPr>
            </a:p>
          </xdr:txBody>
        </xdr:sp>
      </xdr:grpSp>
      <xdr:grpSp>
        <xdr:nvGrpSpPr>
          <xdr:cNvPr id="33" name="グループ化 32"/>
          <xdr:cNvGrpSpPr/>
        </xdr:nvGrpSpPr>
        <xdr:grpSpPr>
          <a:xfrm>
            <a:off x="486570" y="6248401"/>
            <a:ext cx="1504155" cy="257173"/>
            <a:chOff x="505620" y="6496051"/>
            <a:chExt cx="1504155" cy="257173"/>
          </a:xfrm>
        </xdr:grpSpPr>
        <xdr:sp macro="" textlink="">
          <xdr:nvSpPr>
            <xdr:cNvPr id="34" name="Text Box 6"/>
            <xdr:cNvSpPr txBox="1">
              <a:spLocks noChangeArrowheads="1"/>
            </xdr:cNvSpPr>
          </xdr:nvSpPr>
          <xdr:spPr bwMode="auto">
            <a:xfrm flipV="1">
              <a:off x="1704976" y="6507131"/>
              <a:ext cx="304799" cy="246093"/>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04</a:t>
              </a:r>
              <a:endParaRPr lang="ja-JP" altLang="en-US" sz="1100" b="0" i="0" u="none" strike="noStrike" baseline="0">
                <a:solidFill>
                  <a:srgbClr val="000000"/>
                </a:solidFill>
                <a:latin typeface="ＭＳ Ｐゴシック"/>
                <a:ea typeface="ＭＳ Ｐゴシック"/>
              </a:endParaRPr>
            </a:p>
          </xdr:txBody>
        </xdr:sp>
        <xdr:sp macro="" textlink="">
          <xdr:nvSpPr>
            <xdr:cNvPr id="35" name="Text Box 6"/>
            <xdr:cNvSpPr txBox="1">
              <a:spLocks noChangeArrowheads="1"/>
            </xdr:cNvSpPr>
          </xdr:nvSpPr>
          <xdr:spPr bwMode="auto">
            <a:xfrm>
              <a:off x="505620" y="6496051"/>
              <a:ext cx="323055" cy="246031"/>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03</a:t>
              </a:r>
              <a:endParaRPr lang="ja-JP" altLang="en-US" sz="1100" b="0" i="0" u="none" strike="noStrike" baseline="0">
                <a:solidFill>
                  <a:srgbClr val="000000"/>
                </a:solidFill>
                <a:latin typeface="ＭＳ Ｐゴシック"/>
                <a:ea typeface="ＭＳ Ｐゴシック"/>
              </a:endParaRPr>
            </a:p>
          </xdr:txBody>
        </xdr:sp>
      </xdr:grp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round/>
          <a:headEnd/>
          <a:tailEnd type="triangle" w="med" len="med"/>
        </a:ln>
        <a:extLst>
          <a:ext uri="{909E8E84-426E-40DD-AFC4-6F175D3DCCD1}">
            <a14:hiddenFill xmlns:a14="http://schemas.microsoft.com/office/drawing/2010/main">
              <a:noFill/>
            </a14:hiddenFill>
          </a:ext>
        </a:extLst>
      </a:spPr>
      <a:bodyPr/>
      <a:lstStyle/>
    </a:spDef>
    <a:lnDef>
      <a:spPr>
        <a:ln w="15875">
          <a:solidFill>
            <a:schemeClr val="tx1"/>
          </a:solidFill>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37"/>
  <sheetViews>
    <sheetView showGridLines="0" tabSelected="1" view="pageBreakPreview" zoomScale="75" zoomScaleNormal="75" zoomScaleSheetLayoutView="75" zoomScalePageLayoutView="70" workbookViewId="0">
      <selection activeCell="F32" sqref="F32"/>
    </sheetView>
  </sheetViews>
  <sheetFormatPr defaultColWidth="8" defaultRowHeight="15.95" customHeight="1"/>
  <cols>
    <col min="1" max="1" width="5" style="50" customWidth="1"/>
    <col min="2" max="2" width="5.75" style="50" customWidth="1"/>
    <col min="3" max="24" width="6.625" style="50" customWidth="1"/>
    <col min="25" max="27" width="4.25" style="50" customWidth="1"/>
    <col min="28" max="31" width="8" style="50" customWidth="1"/>
    <col min="32" max="32" width="17.75" style="50" bestFit="1" customWidth="1"/>
    <col min="33" max="16384" width="8" style="50"/>
  </cols>
  <sheetData>
    <row r="1" spans="1:38" ht="15.95" customHeight="1">
      <c r="A1" s="240" t="s">
        <v>37</v>
      </c>
      <c r="B1" s="241"/>
      <c r="C1" s="241"/>
      <c r="D1" s="241"/>
      <c r="E1" s="160" t="s">
        <v>38</v>
      </c>
      <c r="F1" s="22"/>
      <c r="G1" s="22"/>
      <c r="H1" s="22"/>
      <c r="I1" s="22"/>
      <c r="J1" s="22"/>
      <c r="K1" s="21"/>
      <c r="L1" s="22"/>
      <c r="M1" s="22"/>
      <c r="N1" s="154"/>
      <c r="O1" s="154"/>
      <c r="P1" s="154"/>
      <c r="Q1" s="22"/>
      <c r="R1" s="23"/>
      <c r="S1" s="161"/>
      <c r="T1" s="161"/>
      <c r="U1" s="242" t="s">
        <v>0</v>
      </c>
      <c r="V1" s="243"/>
      <c r="W1" s="244"/>
      <c r="X1" s="245"/>
      <c r="Y1" s="49"/>
    </row>
    <row r="2" spans="1:38" ht="15.95" customHeight="1">
      <c r="A2" s="24" t="s">
        <v>1</v>
      </c>
      <c r="B2" s="24"/>
      <c r="C2" s="246" t="s">
        <v>2</v>
      </c>
      <c r="D2" s="247"/>
      <c r="E2" s="248"/>
      <c r="F2" s="210" t="s">
        <v>3</v>
      </c>
      <c r="G2" s="249"/>
      <c r="H2" s="63"/>
      <c r="I2" s="64"/>
      <c r="J2" s="64"/>
      <c r="K2" s="64"/>
      <c r="L2" s="202" t="s">
        <v>122</v>
      </c>
      <c r="M2" s="203"/>
      <c r="N2" s="250"/>
      <c r="O2" s="251"/>
      <c r="P2" s="252"/>
      <c r="Q2" s="210" t="s">
        <v>4</v>
      </c>
      <c r="R2" s="249"/>
      <c r="S2" s="275"/>
      <c r="T2" s="276"/>
      <c r="U2" s="255" t="s">
        <v>70</v>
      </c>
      <c r="V2" s="256"/>
      <c r="W2" s="244"/>
      <c r="X2" s="245"/>
      <c r="Y2" s="62"/>
      <c r="AC2" s="156" t="s">
        <v>5</v>
      </c>
      <c r="AD2" s="156" t="s">
        <v>6</v>
      </c>
      <c r="AE2" s="156"/>
      <c r="AF2" s="156"/>
      <c r="AG2" s="156"/>
      <c r="AH2" s="156"/>
      <c r="AI2" s="156"/>
      <c r="AJ2" s="156"/>
      <c r="AK2" s="156"/>
      <c r="AL2" s="51"/>
    </row>
    <row r="3" spans="1:38" ht="15.95" customHeight="1" thickBot="1">
      <c r="A3" s="71" t="s">
        <v>7</v>
      </c>
      <c r="B3" s="71"/>
      <c r="C3" s="199" t="s">
        <v>8</v>
      </c>
      <c r="D3" s="200"/>
      <c r="E3" s="201"/>
      <c r="F3" s="234" t="s">
        <v>72</v>
      </c>
      <c r="G3" s="239"/>
      <c r="H3" s="280"/>
      <c r="I3" s="281"/>
      <c r="J3" s="281"/>
      <c r="K3" s="282"/>
      <c r="L3" s="257" t="s">
        <v>40</v>
      </c>
      <c r="M3" s="258"/>
      <c r="N3" s="298"/>
      <c r="O3" s="281"/>
      <c r="P3" s="282"/>
      <c r="Q3" s="257" t="s">
        <v>93</v>
      </c>
      <c r="R3" s="277"/>
      <c r="S3" s="278"/>
      <c r="T3" s="279"/>
      <c r="U3" s="257" t="s">
        <v>71</v>
      </c>
      <c r="V3" s="258"/>
      <c r="W3" s="259"/>
      <c r="X3" s="260"/>
      <c r="Y3" s="2"/>
      <c r="AC3" s="52"/>
      <c r="AD3" s="49" t="s">
        <v>9</v>
      </c>
      <c r="AE3" s="49" t="s">
        <v>196</v>
      </c>
      <c r="AF3" s="49" t="s">
        <v>199</v>
      </c>
      <c r="AG3" s="49" t="s">
        <v>30</v>
      </c>
      <c r="AH3" s="49" t="s">
        <v>56</v>
      </c>
      <c r="AI3" s="49" t="s">
        <v>86</v>
      </c>
      <c r="AJ3" s="49"/>
      <c r="AK3" s="49"/>
      <c r="AL3" s="53"/>
    </row>
    <row r="4" spans="1:38" ht="15.95" customHeight="1">
      <c r="A4" s="226" t="s">
        <v>47</v>
      </c>
      <c r="B4" s="228" t="s">
        <v>10</v>
      </c>
      <c r="C4" s="229"/>
      <c r="D4" s="230"/>
      <c r="E4" s="231"/>
      <c r="F4" s="231"/>
      <c r="G4" s="231"/>
      <c r="H4" s="231"/>
      <c r="I4" s="231"/>
      <c r="J4" s="232" t="s">
        <v>41</v>
      </c>
      <c r="K4" s="233"/>
      <c r="L4" s="299"/>
      <c r="M4" s="300"/>
      <c r="N4" s="59" t="s">
        <v>11</v>
      </c>
      <c r="O4" s="286"/>
      <c r="P4" s="287"/>
      <c r="Q4" s="288"/>
      <c r="R4" s="288"/>
      <c r="S4" s="289"/>
      <c r="T4" s="293" t="s">
        <v>94</v>
      </c>
      <c r="U4" s="151" t="s">
        <v>95</v>
      </c>
      <c r="V4" s="295"/>
      <c r="W4" s="296"/>
      <c r="X4" s="297"/>
      <c r="Y4" s="49"/>
      <c r="AC4" s="52"/>
      <c r="AD4" s="49" t="s">
        <v>12</v>
      </c>
      <c r="AE4" s="50" t="s">
        <v>34</v>
      </c>
      <c r="AF4" s="49" t="s">
        <v>200</v>
      </c>
      <c r="AG4" s="49" t="s">
        <v>31</v>
      </c>
      <c r="AH4" s="50" t="s">
        <v>82</v>
      </c>
      <c r="AI4" s="49" t="s">
        <v>124</v>
      </c>
      <c r="AJ4" s="49"/>
      <c r="AK4" s="49"/>
      <c r="AL4" s="53"/>
    </row>
    <row r="5" spans="1:38" ht="15.95" customHeight="1" thickBot="1">
      <c r="A5" s="227"/>
      <c r="B5" s="234" t="s">
        <v>13</v>
      </c>
      <c r="C5" s="235"/>
      <c r="D5" s="236"/>
      <c r="E5" s="237"/>
      <c r="F5" s="237"/>
      <c r="G5" s="237"/>
      <c r="H5" s="237"/>
      <c r="I5" s="237"/>
      <c r="J5" s="238" t="s">
        <v>14</v>
      </c>
      <c r="K5" s="239"/>
      <c r="L5" s="292"/>
      <c r="M5" s="201"/>
      <c r="N5" s="153" t="s">
        <v>15</v>
      </c>
      <c r="O5" s="290"/>
      <c r="P5" s="291"/>
      <c r="Q5" s="291"/>
      <c r="R5" s="291"/>
      <c r="S5" s="201"/>
      <c r="T5" s="294"/>
      <c r="U5" s="152" t="s">
        <v>96</v>
      </c>
      <c r="V5" s="283"/>
      <c r="W5" s="284"/>
      <c r="X5" s="285"/>
      <c r="Y5" s="49"/>
      <c r="Z5" s="49"/>
      <c r="AA5" s="49"/>
      <c r="AB5" s="49"/>
      <c r="AC5" s="49"/>
      <c r="AD5" s="49"/>
      <c r="AE5" s="49" t="s">
        <v>35</v>
      </c>
      <c r="AF5" s="49" t="s">
        <v>201</v>
      </c>
      <c r="AG5" s="49" t="s">
        <v>32</v>
      </c>
      <c r="AH5" s="49"/>
      <c r="AI5" s="49"/>
      <c r="AJ5" s="49"/>
      <c r="AK5" s="49"/>
      <c r="AL5" s="53"/>
    </row>
    <row r="6" spans="1:38" ht="15.95" customHeight="1">
      <c r="A6" s="204" t="s">
        <v>134</v>
      </c>
      <c r="B6" s="204" t="s">
        <v>135</v>
      </c>
      <c r="C6" s="220" t="s">
        <v>65</v>
      </c>
      <c r="D6" s="221"/>
      <c r="E6" s="206" t="s">
        <v>87</v>
      </c>
      <c r="F6" s="206"/>
      <c r="G6" s="206"/>
      <c r="H6" s="206"/>
      <c r="I6" s="206"/>
      <c r="J6" s="206"/>
      <c r="K6" s="206"/>
      <c r="L6" s="206"/>
      <c r="M6" s="206"/>
      <c r="N6" s="206"/>
      <c r="O6" s="206"/>
      <c r="P6" s="206"/>
      <c r="Q6" s="206"/>
      <c r="R6" s="206"/>
      <c r="S6" s="206"/>
      <c r="T6" s="266" t="s">
        <v>136</v>
      </c>
      <c r="U6" s="274"/>
      <c r="V6" s="267"/>
      <c r="W6" s="266" t="s">
        <v>137</v>
      </c>
      <c r="X6" s="267"/>
      <c r="Y6" s="54"/>
      <c r="Z6" s="49"/>
      <c r="AA6" s="49"/>
      <c r="AB6" s="49"/>
      <c r="AC6" s="49"/>
      <c r="AD6" s="49"/>
      <c r="AE6" s="50" t="s">
        <v>197</v>
      </c>
      <c r="AF6" s="49" t="s">
        <v>219</v>
      </c>
      <c r="AG6" s="49" t="s">
        <v>33</v>
      </c>
      <c r="AH6" s="49"/>
      <c r="AI6" s="49"/>
      <c r="AJ6" s="49"/>
      <c r="AK6" s="49"/>
      <c r="AL6" s="53"/>
    </row>
    <row r="7" spans="1:38" ht="15.95" customHeight="1">
      <c r="A7" s="205"/>
      <c r="B7" s="205"/>
      <c r="C7" s="222"/>
      <c r="D7" s="223"/>
      <c r="E7" s="207" t="s">
        <v>16</v>
      </c>
      <c r="F7" s="208"/>
      <c r="G7" s="208"/>
      <c r="H7" s="208"/>
      <c r="I7" s="209"/>
      <c r="J7" s="210" t="s">
        <v>17</v>
      </c>
      <c r="K7" s="211"/>
      <c r="L7" s="211"/>
      <c r="M7" s="211"/>
      <c r="N7" s="211"/>
      <c r="O7" s="210" t="s">
        <v>18</v>
      </c>
      <c r="P7" s="210"/>
      <c r="Q7" s="211"/>
      <c r="R7" s="211"/>
      <c r="S7" s="211"/>
      <c r="T7" s="268" t="s">
        <v>77</v>
      </c>
      <c r="U7" s="261" t="s">
        <v>75</v>
      </c>
      <c r="V7" s="271" t="s">
        <v>76</v>
      </c>
      <c r="W7" s="268" t="s">
        <v>84</v>
      </c>
      <c r="X7" s="271" t="s">
        <v>85</v>
      </c>
      <c r="Y7" s="57"/>
      <c r="Z7" s="49"/>
      <c r="AA7" s="49"/>
      <c r="AB7" s="49"/>
      <c r="AC7" s="49"/>
      <c r="AD7" s="49"/>
      <c r="AE7" s="49" t="s">
        <v>198</v>
      </c>
      <c r="AF7" s="49"/>
      <c r="AG7" s="49" t="s">
        <v>195</v>
      </c>
      <c r="AH7" s="49"/>
      <c r="AI7" s="49"/>
      <c r="AJ7" s="49"/>
      <c r="AK7" s="53"/>
    </row>
    <row r="8" spans="1:38" ht="15.95" customHeight="1">
      <c r="A8" s="205"/>
      <c r="B8" s="205"/>
      <c r="C8" s="224" t="s">
        <v>42</v>
      </c>
      <c r="D8" s="218" t="s">
        <v>43</v>
      </c>
      <c r="E8" s="212" t="s">
        <v>88</v>
      </c>
      <c r="F8" s="214" t="s">
        <v>163</v>
      </c>
      <c r="G8" s="215"/>
      <c r="H8" s="215"/>
      <c r="I8" s="215"/>
      <c r="J8" s="216" t="s">
        <v>88</v>
      </c>
      <c r="K8" s="214" t="s">
        <v>103</v>
      </c>
      <c r="L8" s="215"/>
      <c r="M8" s="215"/>
      <c r="N8" s="215"/>
      <c r="O8" s="216" t="s">
        <v>88</v>
      </c>
      <c r="P8" s="214" t="s">
        <v>103</v>
      </c>
      <c r="Q8" s="215"/>
      <c r="R8" s="215"/>
      <c r="S8" s="215"/>
      <c r="T8" s="269"/>
      <c r="U8" s="262"/>
      <c r="V8" s="272"/>
      <c r="W8" s="269"/>
      <c r="X8" s="272"/>
      <c r="Y8" s="57"/>
      <c r="AA8" s="49"/>
      <c r="AB8" s="49"/>
      <c r="AC8" s="49"/>
      <c r="AD8" s="49"/>
      <c r="AE8" s="49"/>
      <c r="AF8" s="49"/>
      <c r="AG8" s="49"/>
      <c r="AH8" s="49"/>
      <c r="AI8" s="49"/>
      <c r="AJ8" s="49"/>
      <c r="AK8" s="53"/>
    </row>
    <row r="9" spans="1:38" ht="15.95" customHeight="1">
      <c r="A9" s="205"/>
      <c r="B9" s="205"/>
      <c r="C9" s="225"/>
      <c r="D9" s="219"/>
      <c r="E9" s="213"/>
      <c r="F9" s="157" t="s">
        <v>89</v>
      </c>
      <c r="G9" s="158" t="s">
        <v>90</v>
      </c>
      <c r="H9" s="158" t="s">
        <v>91</v>
      </c>
      <c r="I9" s="159" t="s">
        <v>92</v>
      </c>
      <c r="J9" s="217"/>
      <c r="K9" s="157" t="s">
        <v>89</v>
      </c>
      <c r="L9" s="158" t="s">
        <v>90</v>
      </c>
      <c r="M9" s="158" t="s">
        <v>91</v>
      </c>
      <c r="N9" s="159" t="s">
        <v>92</v>
      </c>
      <c r="O9" s="217"/>
      <c r="P9" s="157" t="s">
        <v>89</v>
      </c>
      <c r="Q9" s="158" t="s">
        <v>90</v>
      </c>
      <c r="R9" s="158" t="s">
        <v>91</v>
      </c>
      <c r="S9" s="159" t="s">
        <v>92</v>
      </c>
      <c r="T9" s="270"/>
      <c r="U9" s="263"/>
      <c r="V9" s="273"/>
      <c r="W9" s="270"/>
      <c r="X9" s="273"/>
      <c r="Y9" s="58"/>
      <c r="AA9" s="49"/>
      <c r="AB9" s="49"/>
      <c r="AC9" s="49"/>
      <c r="AD9" s="49"/>
      <c r="AE9" s="49"/>
      <c r="AF9" s="49"/>
      <c r="AG9" s="49"/>
      <c r="AH9" s="49"/>
      <c r="AI9" s="49"/>
      <c r="AJ9" s="49"/>
      <c r="AK9" s="53"/>
    </row>
    <row r="10" spans="1:38" ht="15.95" customHeight="1">
      <c r="A10" s="3" t="s">
        <v>19</v>
      </c>
      <c r="B10" s="4">
        <v>0.7</v>
      </c>
      <c r="C10" s="74">
        <v>0</v>
      </c>
      <c r="D10" s="75">
        <f>+B10</f>
        <v>0.7</v>
      </c>
      <c r="E10" s="6"/>
      <c r="F10" s="90"/>
      <c r="G10" s="91"/>
      <c r="H10" s="91"/>
      <c r="I10" s="92"/>
      <c r="J10" s="6"/>
      <c r="K10" s="96"/>
      <c r="L10" s="97"/>
      <c r="M10" s="97"/>
      <c r="N10" s="98"/>
      <c r="O10" s="6"/>
      <c r="P10" s="96"/>
      <c r="Q10" s="97"/>
      <c r="R10" s="97"/>
      <c r="S10" s="98"/>
      <c r="T10" s="105"/>
      <c r="U10" s="106"/>
      <c r="V10" s="107"/>
      <c r="W10" s="109"/>
      <c r="X10" s="110"/>
      <c r="Y10" s="49"/>
      <c r="AA10" s="49"/>
      <c r="AB10" s="49"/>
      <c r="AC10" s="49"/>
      <c r="AD10" s="49"/>
      <c r="AE10" s="49"/>
      <c r="AF10" s="49"/>
      <c r="AG10" s="49"/>
      <c r="AH10" s="49"/>
      <c r="AI10" s="49"/>
      <c r="AJ10" s="49"/>
      <c r="AK10" s="53"/>
    </row>
    <row r="11" spans="1:38" ht="15.95" customHeight="1">
      <c r="A11" s="33">
        <v>1</v>
      </c>
      <c r="B11" s="4">
        <v>6</v>
      </c>
      <c r="C11" s="74">
        <f t="shared" ref="C11:C30" si="0">+D10</f>
        <v>0.7</v>
      </c>
      <c r="D11" s="75">
        <f t="shared" ref="D11:D30" si="1">+B11+C11</f>
        <v>6.7</v>
      </c>
      <c r="E11" s="6"/>
      <c r="F11" s="90"/>
      <c r="G11" s="91"/>
      <c r="H11" s="91"/>
      <c r="I11" s="92"/>
      <c r="J11" s="6"/>
      <c r="K11" s="99"/>
      <c r="L11" s="100"/>
      <c r="M11" s="100"/>
      <c r="N11" s="101"/>
      <c r="O11" s="6"/>
      <c r="P11" s="99"/>
      <c r="Q11" s="100"/>
      <c r="R11" s="100"/>
      <c r="S11" s="101"/>
      <c r="T11" s="105"/>
      <c r="U11" s="106"/>
      <c r="V11" s="107"/>
      <c r="W11" s="109"/>
      <c r="X11" s="110"/>
      <c r="Y11" s="49"/>
      <c r="AA11" s="49"/>
      <c r="AC11" s="49"/>
      <c r="AD11" s="49"/>
      <c r="AE11" s="49"/>
      <c r="AF11" s="49"/>
      <c r="AG11" s="49"/>
      <c r="AH11" s="49"/>
      <c r="AI11" s="49"/>
      <c r="AJ11" s="49"/>
      <c r="AK11" s="53"/>
    </row>
    <row r="12" spans="1:38" ht="15.95" customHeight="1">
      <c r="A12" s="33">
        <v>2</v>
      </c>
      <c r="B12" s="8">
        <v>9</v>
      </c>
      <c r="C12" s="74">
        <f t="shared" si="0"/>
        <v>6.7</v>
      </c>
      <c r="D12" s="75">
        <f t="shared" si="1"/>
        <v>15.7</v>
      </c>
      <c r="E12" s="6" t="str">
        <f>+'2-2S02(見本）  '!BD5</f>
        <v>Ⅲ</v>
      </c>
      <c r="F12" s="90">
        <f>+'2-2S02(見本）  '!BE5</f>
        <v>0</v>
      </c>
      <c r="G12" s="91">
        <f>+'2-2S02(見本）  '!BF5</f>
        <v>9</v>
      </c>
      <c r="H12" s="91">
        <f>+'2-2S02(見本）  '!BG5</f>
        <v>0</v>
      </c>
      <c r="I12" s="92">
        <f>+'2-2S02(見本）  '!BH5</f>
        <v>0</v>
      </c>
      <c r="J12" s="6" t="str">
        <f>+'2-2S02(見本）  '!BI5</f>
        <v>Ⅳ</v>
      </c>
      <c r="K12" s="99">
        <f>+'2-2S02(見本）  '!BJ5</f>
        <v>1.2000000000000002</v>
      </c>
      <c r="L12" s="100">
        <f>+'2-2S02(見本）  '!BK5</f>
        <v>0.15000000000000002</v>
      </c>
      <c r="M12" s="100">
        <f>+'2-2S02(見本）  '!BL5</f>
        <v>0</v>
      </c>
      <c r="N12" s="101">
        <f>+'2-2S02(見本）  '!BM5</f>
        <v>0</v>
      </c>
      <c r="O12" s="6" t="str">
        <f>+'2-2S02(見本）  '!BN5</f>
        <v>Ⅱa</v>
      </c>
      <c r="P12" s="99">
        <f>+'2-2S02(見本）  '!BO5</f>
        <v>0</v>
      </c>
      <c r="Q12" s="100">
        <f>+'2-2S02(見本）  '!BP5</f>
        <v>0</v>
      </c>
      <c r="R12" s="100">
        <f>+'2-2S02(見本）  '!BQ5</f>
        <v>5.5</v>
      </c>
      <c r="S12" s="101">
        <f>+'2-2S02(見本）  '!BR5</f>
        <v>0</v>
      </c>
      <c r="T12" s="105" t="str">
        <f>+'2-2S02(見本）  '!BS5</f>
        <v>要</v>
      </c>
      <c r="U12" s="106" t="str">
        <f>+'2-2S02(見本）  '!BT5</f>
        <v>要</v>
      </c>
      <c r="V12" s="107" t="str">
        <f>+'2-2S02(見本）  '!BU5</f>
        <v>要</v>
      </c>
      <c r="W12" s="109"/>
      <c r="X12" s="110"/>
      <c r="Y12" s="49"/>
      <c r="Z12" s="184" t="s">
        <v>194</v>
      </c>
      <c r="AA12" s="49"/>
      <c r="AC12" s="49"/>
      <c r="AD12" s="49"/>
      <c r="AE12" s="49"/>
      <c r="AF12" s="49"/>
      <c r="AG12" s="49"/>
      <c r="AH12" s="49"/>
      <c r="AI12" s="49"/>
      <c r="AJ12" s="49"/>
      <c r="AK12" s="53"/>
    </row>
    <row r="13" spans="1:38" ht="15.95" customHeight="1">
      <c r="A13" s="33">
        <f t="shared" ref="A13:A28" si="2">+A12+1</f>
        <v>3</v>
      </c>
      <c r="B13" s="8">
        <v>9</v>
      </c>
      <c r="C13" s="74">
        <f t="shared" si="0"/>
        <v>15.7</v>
      </c>
      <c r="D13" s="75">
        <f t="shared" si="1"/>
        <v>24.7</v>
      </c>
      <c r="E13" s="6"/>
      <c r="F13" s="90"/>
      <c r="G13" s="91"/>
      <c r="H13" s="91"/>
      <c r="I13" s="92"/>
      <c r="J13" s="6"/>
      <c r="K13" s="99"/>
      <c r="L13" s="100"/>
      <c r="M13" s="100"/>
      <c r="N13" s="101"/>
      <c r="O13" s="6"/>
      <c r="P13" s="99"/>
      <c r="Q13" s="100"/>
      <c r="R13" s="100"/>
      <c r="S13" s="101"/>
      <c r="T13" s="105"/>
      <c r="U13" s="106"/>
      <c r="V13" s="107"/>
      <c r="W13" s="109"/>
      <c r="X13" s="110"/>
      <c r="Y13" s="49"/>
      <c r="AA13" s="49"/>
      <c r="AB13" s="49"/>
      <c r="AC13" s="49"/>
      <c r="AD13" s="49"/>
      <c r="AE13" s="49"/>
      <c r="AF13" s="49"/>
      <c r="AG13" s="49"/>
      <c r="AH13" s="49"/>
      <c r="AI13" s="49"/>
      <c r="AJ13" s="49"/>
      <c r="AK13" s="53"/>
    </row>
    <row r="14" spans="1:38" ht="15.95" customHeight="1">
      <c r="A14" s="33">
        <f>+A13+1</f>
        <v>4</v>
      </c>
      <c r="B14" s="8">
        <v>9</v>
      </c>
      <c r="C14" s="74">
        <f>+D13</f>
        <v>24.7</v>
      </c>
      <c r="D14" s="75">
        <f t="shared" si="1"/>
        <v>33.700000000000003</v>
      </c>
      <c r="E14" s="6"/>
      <c r="F14" s="90"/>
      <c r="G14" s="91"/>
      <c r="H14" s="91"/>
      <c r="I14" s="92"/>
      <c r="J14" s="6"/>
      <c r="K14" s="99"/>
      <c r="L14" s="100"/>
      <c r="M14" s="100"/>
      <c r="N14" s="101"/>
      <c r="O14" s="6"/>
      <c r="P14" s="99"/>
      <c r="Q14" s="100"/>
      <c r="R14" s="100"/>
      <c r="S14" s="101"/>
      <c r="T14" s="105"/>
      <c r="U14" s="106"/>
      <c r="V14" s="107"/>
      <c r="W14" s="109"/>
      <c r="X14" s="110"/>
      <c r="Y14" s="49"/>
      <c r="AE14" s="264" t="s">
        <v>39</v>
      </c>
      <c r="AF14" s="265"/>
      <c r="AG14" s="253">
        <v>2015</v>
      </c>
      <c r="AH14" s="254"/>
      <c r="AI14" s="49"/>
      <c r="AJ14" s="49"/>
      <c r="AK14" s="53"/>
    </row>
    <row r="15" spans="1:38" ht="15.95" customHeight="1">
      <c r="A15" s="33">
        <f t="shared" si="2"/>
        <v>5</v>
      </c>
      <c r="B15" s="8">
        <v>9</v>
      </c>
      <c r="C15" s="74">
        <f t="shared" si="0"/>
        <v>33.700000000000003</v>
      </c>
      <c r="D15" s="75">
        <f t="shared" si="1"/>
        <v>42.7</v>
      </c>
      <c r="E15" s="6"/>
      <c r="F15" s="90"/>
      <c r="G15" s="91"/>
      <c r="H15" s="91"/>
      <c r="I15" s="92"/>
      <c r="J15" s="6"/>
      <c r="K15" s="99"/>
      <c r="L15" s="100"/>
      <c r="M15" s="100"/>
      <c r="N15" s="101"/>
      <c r="O15" s="6"/>
      <c r="P15" s="99"/>
      <c r="Q15" s="100"/>
      <c r="R15" s="100"/>
      <c r="S15" s="101"/>
      <c r="T15" s="105"/>
      <c r="U15" s="106"/>
      <c r="V15" s="107"/>
      <c r="W15" s="109"/>
      <c r="X15" s="110"/>
      <c r="Y15" s="49"/>
      <c r="AE15" s="49"/>
      <c r="AF15" s="49"/>
      <c r="AG15" s="49"/>
      <c r="AH15" s="49"/>
      <c r="AI15" s="49"/>
      <c r="AJ15" s="49"/>
      <c r="AK15" s="53"/>
    </row>
    <row r="16" spans="1:38" ht="15.95" customHeight="1">
      <c r="A16" s="33">
        <f t="shared" si="2"/>
        <v>6</v>
      </c>
      <c r="B16" s="8">
        <v>9</v>
      </c>
      <c r="C16" s="74">
        <f t="shared" si="0"/>
        <v>42.7</v>
      </c>
      <c r="D16" s="75">
        <f t="shared" si="1"/>
        <v>51.7</v>
      </c>
      <c r="E16" s="6"/>
      <c r="F16" s="90"/>
      <c r="G16" s="91"/>
      <c r="H16" s="91"/>
      <c r="I16" s="92"/>
      <c r="J16" s="6"/>
      <c r="K16" s="99"/>
      <c r="L16" s="100"/>
      <c r="M16" s="100"/>
      <c r="N16" s="101"/>
      <c r="O16" s="6"/>
      <c r="P16" s="99"/>
      <c r="Q16" s="100"/>
      <c r="R16" s="100"/>
      <c r="S16" s="101"/>
      <c r="T16" s="105"/>
      <c r="U16" s="106"/>
      <c r="V16" s="107"/>
      <c r="W16" s="109"/>
      <c r="X16" s="110"/>
      <c r="Y16" s="49"/>
      <c r="AE16" s="49"/>
      <c r="AF16" s="49"/>
      <c r="AG16" s="49"/>
      <c r="AH16" s="49"/>
      <c r="AI16" s="49"/>
      <c r="AJ16" s="49"/>
      <c r="AK16" s="53"/>
    </row>
    <row r="17" spans="1:37" ht="15.95" customHeight="1">
      <c r="A17" s="33">
        <f t="shared" si="2"/>
        <v>7</v>
      </c>
      <c r="B17" s="8">
        <v>9</v>
      </c>
      <c r="C17" s="74">
        <f t="shared" si="0"/>
        <v>51.7</v>
      </c>
      <c r="D17" s="75">
        <f t="shared" si="1"/>
        <v>60.7</v>
      </c>
      <c r="E17" s="6"/>
      <c r="F17" s="90"/>
      <c r="G17" s="91"/>
      <c r="H17" s="91"/>
      <c r="I17" s="92"/>
      <c r="J17" s="6"/>
      <c r="K17" s="99"/>
      <c r="L17" s="100"/>
      <c r="M17" s="100"/>
      <c r="N17" s="101"/>
      <c r="O17" s="6"/>
      <c r="P17" s="99"/>
      <c r="Q17" s="100"/>
      <c r="R17" s="100"/>
      <c r="S17" s="101"/>
      <c r="T17" s="105"/>
      <c r="U17" s="106"/>
      <c r="V17" s="107"/>
      <c r="W17" s="109"/>
      <c r="X17" s="110"/>
      <c r="Y17" s="49"/>
      <c r="AE17" s="49"/>
      <c r="AF17" s="49"/>
      <c r="AG17" s="49"/>
      <c r="AH17" s="49"/>
      <c r="AI17" s="49"/>
      <c r="AJ17" s="49"/>
      <c r="AK17" s="53"/>
    </row>
    <row r="18" spans="1:37" ht="15.95" customHeight="1">
      <c r="A18" s="33">
        <f t="shared" si="2"/>
        <v>8</v>
      </c>
      <c r="B18" s="8">
        <v>9</v>
      </c>
      <c r="C18" s="74">
        <f t="shared" si="0"/>
        <v>60.7</v>
      </c>
      <c r="D18" s="75">
        <f t="shared" si="1"/>
        <v>69.7</v>
      </c>
      <c r="E18" s="6"/>
      <c r="F18" s="90"/>
      <c r="G18" s="91"/>
      <c r="H18" s="91"/>
      <c r="I18" s="92"/>
      <c r="J18" s="6"/>
      <c r="K18" s="99"/>
      <c r="L18" s="100"/>
      <c r="M18" s="100"/>
      <c r="N18" s="101"/>
      <c r="O18" s="6"/>
      <c r="P18" s="99"/>
      <c r="Q18" s="100"/>
      <c r="R18" s="100"/>
      <c r="S18" s="101"/>
      <c r="T18" s="105"/>
      <c r="U18" s="106"/>
      <c r="V18" s="107"/>
      <c r="W18" s="109"/>
      <c r="X18" s="110"/>
      <c r="Y18" s="49"/>
      <c r="AE18" s="49"/>
      <c r="AF18" s="49"/>
      <c r="AG18" s="49"/>
      <c r="AH18" s="49"/>
      <c r="AI18" s="49"/>
      <c r="AJ18" s="49"/>
      <c r="AK18" s="53"/>
    </row>
    <row r="19" spans="1:37" ht="15.95" customHeight="1">
      <c r="A19" s="33">
        <f t="shared" si="2"/>
        <v>9</v>
      </c>
      <c r="B19" s="8">
        <v>9</v>
      </c>
      <c r="C19" s="74">
        <f t="shared" si="0"/>
        <v>69.7</v>
      </c>
      <c r="D19" s="75">
        <f t="shared" si="1"/>
        <v>78.7</v>
      </c>
      <c r="E19" s="6"/>
      <c r="F19" s="90"/>
      <c r="G19" s="91"/>
      <c r="H19" s="91"/>
      <c r="I19" s="92"/>
      <c r="J19" s="6"/>
      <c r="K19" s="99"/>
      <c r="L19" s="100"/>
      <c r="M19" s="100"/>
      <c r="N19" s="101"/>
      <c r="O19" s="6"/>
      <c r="P19" s="99"/>
      <c r="Q19" s="100"/>
      <c r="R19" s="100"/>
      <c r="S19" s="101"/>
      <c r="T19" s="105"/>
      <c r="U19" s="106"/>
      <c r="V19" s="107"/>
      <c r="W19" s="109"/>
      <c r="X19" s="110"/>
      <c r="Y19" s="49"/>
      <c r="AE19" s="49"/>
      <c r="AF19" s="49"/>
      <c r="AG19" s="49"/>
      <c r="AH19" s="49"/>
      <c r="AI19" s="49"/>
      <c r="AJ19" s="49"/>
      <c r="AK19" s="53"/>
    </row>
    <row r="20" spans="1:37" ht="15.95" customHeight="1">
      <c r="A20" s="33">
        <f t="shared" si="2"/>
        <v>10</v>
      </c>
      <c r="B20" s="8">
        <v>9</v>
      </c>
      <c r="C20" s="74">
        <f t="shared" si="0"/>
        <v>78.7</v>
      </c>
      <c r="D20" s="75">
        <f t="shared" si="1"/>
        <v>87.7</v>
      </c>
      <c r="E20" s="6"/>
      <c r="F20" s="90"/>
      <c r="G20" s="91"/>
      <c r="H20" s="91"/>
      <c r="I20" s="92"/>
      <c r="J20" s="6"/>
      <c r="K20" s="99"/>
      <c r="L20" s="100"/>
      <c r="M20" s="100"/>
      <c r="N20" s="101"/>
      <c r="O20" s="6"/>
      <c r="P20" s="99"/>
      <c r="Q20" s="100"/>
      <c r="R20" s="100"/>
      <c r="S20" s="101"/>
      <c r="T20" s="105"/>
      <c r="U20" s="106"/>
      <c r="V20" s="107"/>
      <c r="W20" s="109"/>
      <c r="X20" s="110"/>
      <c r="Y20" s="49"/>
      <c r="AE20" s="49"/>
      <c r="AF20" s="49"/>
      <c r="AG20" s="49"/>
      <c r="AH20" s="49"/>
      <c r="AI20" s="49"/>
      <c r="AJ20" s="49"/>
      <c r="AK20" s="53"/>
    </row>
    <row r="21" spans="1:37" ht="15.95" customHeight="1">
      <c r="A21" s="33">
        <f t="shared" si="2"/>
        <v>11</v>
      </c>
      <c r="B21" s="8">
        <v>9</v>
      </c>
      <c r="C21" s="74">
        <f t="shared" si="0"/>
        <v>87.7</v>
      </c>
      <c r="D21" s="75">
        <f t="shared" si="1"/>
        <v>96.7</v>
      </c>
      <c r="E21" s="6"/>
      <c r="F21" s="90"/>
      <c r="G21" s="91"/>
      <c r="H21" s="91"/>
      <c r="I21" s="92"/>
      <c r="J21" s="6"/>
      <c r="K21" s="99"/>
      <c r="L21" s="100"/>
      <c r="M21" s="100"/>
      <c r="N21" s="101"/>
      <c r="O21" s="6"/>
      <c r="P21" s="99"/>
      <c r="Q21" s="100"/>
      <c r="R21" s="100"/>
      <c r="S21" s="101"/>
      <c r="T21" s="105"/>
      <c r="U21" s="106"/>
      <c r="V21" s="107"/>
      <c r="W21" s="109"/>
      <c r="X21" s="110"/>
      <c r="Y21" s="49"/>
      <c r="AE21" s="49"/>
      <c r="AF21" s="49"/>
      <c r="AG21" s="49"/>
      <c r="AH21" s="49"/>
      <c r="AI21" s="49"/>
      <c r="AJ21" s="49"/>
      <c r="AK21" s="53"/>
    </row>
    <row r="22" spans="1:37" ht="15.95" customHeight="1">
      <c r="A22" s="33">
        <f t="shared" si="2"/>
        <v>12</v>
      </c>
      <c r="B22" s="8">
        <v>9</v>
      </c>
      <c r="C22" s="74">
        <f t="shared" si="0"/>
        <v>96.7</v>
      </c>
      <c r="D22" s="75">
        <f t="shared" si="1"/>
        <v>105.7</v>
      </c>
      <c r="E22" s="6"/>
      <c r="F22" s="90"/>
      <c r="G22" s="91"/>
      <c r="H22" s="91"/>
      <c r="I22" s="92"/>
      <c r="J22" s="6"/>
      <c r="K22" s="99"/>
      <c r="L22" s="100"/>
      <c r="M22" s="100"/>
      <c r="N22" s="101"/>
      <c r="O22" s="6"/>
      <c r="P22" s="99"/>
      <c r="Q22" s="100"/>
      <c r="R22" s="100"/>
      <c r="S22" s="101"/>
      <c r="T22" s="105"/>
      <c r="U22" s="106"/>
      <c r="V22" s="107"/>
      <c r="W22" s="109"/>
      <c r="X22" s="110"/>
      <c r="Y22" s="49"/>
      <c r="AF22" s="49"/>
      <c r="AG22" s="49"/>
      <c r="AH22" s="49"/>
      <c r="AI22" s="49"/>
      <c r="AJ22" s="49"/>
      <c r="AK22" s="53"/>
    </row>
    <row r="23" spans="1:37" ht="15.95" customHeight="1">
      <c r="A23" s="33">
        <f>+A22+1</f>
        <v>13</v>
      </c>
      <c r="B23" s="8">
        <v>9</v>
      </c>
      <c r="C23" s="74">
        <f>+D22</f>
        <v>105.7</v>
      </c>
      <c r="D23" s="75">
        <f t="shared" si="1"/>
        <v>114.7</v>
      </c>
      <c r="E23" s="6"/>
      <c r="F23" s="90"/>
      <c r="G23" s="91"/>
      <c r="H23" s="91"/>
      <c r="I23" s="92"/>
      <c r="J23" s="6"/>
      <c r="K23" s="99"/>
      <c r="L23" s="100"/>
      <c r="M23" s="100"/>
      <c r="N23" s="101"/>
      <c r="O23" s="6"/>
      <c r="P23" s="99"/>
      <c r="Q23" s="100"/>
      <c r="R23" s="100"/>
      <c r="S23" s="101"/>
      <c r="T23" s="105"/>
      <c r="U23" s="106"/>
      <c r="V23" s="107"/>
      <c r="W23" s="109"/>
      <c r="X23" s="110"/>
      <c r="Y23" s="49"/>
      <c r="AF23" s="49"/>
      <c r="AG23" s="49"/>
      <c r="AH23" s="49"/>
      <c r="AI23" s="49"/>
      <c r="AJ23" s="49"/>
      <c r="AK23" s="53"/>
    </row>
    <row r="24" spans="1:37" ht="15.95" customHeight="1">
      <c r="A24" s="33">
        <f t="shared" si="2"/>
        <v>14</v>
      </c>
      <c r="B24" s="8">
        <v>9</v>
      </c>
      <c r="C24" s="74">
        <f t="shared" si="0"/>
        <v>114.7</v>
      </c>
      <c r="D24" s="75">
        <f t="shared" si="1"/>
        <v>123.7</v>
      </c>
      <c r="E24" s="6"/>
      <c r="F24" s="90"/>
      <c r="G24" s="91"/>
      <c r="H24" s="91"/>
      <c r="I24" s="92"/>
      <c r="J24" s="6"/>
      <c r="K24" s="99"/>
      <c r="L24" s="100"/>
      <c r="M24" s="100"/>
      <c r="N24" s="101"/>
      <c r="O24" s="6"/>
      <c r="P24" s="99"/>
      <c r="Q24" s="100"/>
      <c r="R24" s="100"/>
      <c r="S24" s="101"/>
      <c r="T24" s="105"/>
      <c r="U24" s="106"/>
      <c r="V24" s="107"/>
      <c r="W24" s="109"/>
      <c r="X24" s="110"/>
      <c r="Y24" s="49"/>
      <c r="AE24" s="49"/>
      <c r="AF24" s="49"/>
      <c r="AG24" s="49"/>
      <c r="AH24" s="49"/>
      <c r="AI24" s="49"/>
      <c r="AJ24" s="49"/>
      <c r="AK24" s="53"/>
    </row>
    <row r="25" spans="1:37" ht="15.95" customHeight="1">
      <c r="A25" s="33">
        <f t="shared" si="2"/>
        <v>15</v>
      </c>
      <c r="B25" s="8">
        <v>9</v>
      </c>
      <c r="C25" s="74">
        <f t="shared" si="0"/>
        <v>123.7</v>
      </c>
      <c r="D25" s="75">
        <f t="shared" si="1"/>
        <v>132.69999999999999</v>
      </c>
      <c r="E25" s="6"/>
      <c r="F25" s="90"/>
      <c r="G25" s="91"/>
      <c r="H25" s="91"/>
      <c r="I25" s="92"/>
      <c r="J25" s="6"/>
      <c r="K25" s="99"/>
      <c r="L25" s="100"/>
      <c r="M25" s="100"/>
      <c r="N25" s="101"/>
      <c r="O25" s="6"/>
      <c r="P25" s="99"/>
      <c r="Q25" s="100"/>
      <c r="R25" s="100"/>
      <c r="S25" s="101"/>
      <c r="T25" s="105"/>
      <c r="U25" s="106"/>
      <c r="V25" s="107"/>
      <c r="W25" s="109"/>
      <c r="X25" s="110"/>
      <c r="Y25" s="49"/>
      <c r="AE25" s="49"/>
      <c r="AF25" s="49"/>
      <c r="AG25" s="49"/>
      <c r="AH25" s="49"/>
      <c r="AI25" s="49"/>
      <c r="AJ25" s="49"/>
      <c r="AK25" s="53"/>
    </row>
    <row r="26" spans="1:37" ht="15.95" customHeight="1">
      <c r="A26" s="33">
        <f t="shared" si="2"/>
        <v>16</v>
      </c>
      <c r="B26" s="8">
        <v>9</v>
      </c>
      <c r="C26" s="74">
        <f t="shared" si="0"/>
        <v>132.69999999999999</v>
      </c>
      <c r="D26" s="75">
        <f t="shared" si="1"/>
        <v>141.69999999999999</v>
      </c>
      <c r="E26" s="6"/>
      <c r="F26" s="90"/>
      <c r="G26" s="91"/>
      <c r="H26" s="91"/>
      <c r="I26" s="92"/>
      <c r="J26" s="6"/>
      <c r="K26" s="99"/>
      <c r="L26" s="100"/>
      <c r="M26" s="100"/>
      <c r="N26" s="101"/>
      <c r="O26" s="6"/>
      <c r="P26" s="99"/>
      <c r="Q26" s="100"/>
      <c r="R26" s="100"/>
      <c r="S26" s="101"/>
      <c r="T26" s="105"/>
      <c r="U26" s="106"/>
      <c r="V26" s="107"/>
      <c r="W26" s="109"/>
      <c r="X26" s="110"/>
      <c r="Y26" s="49"/>
      <c r="AA26" s="49"/>
      <c r="AB26" s="49"/>
      <c r="AC26" s="49"/>
      <c r="AD26" s="49"/>
      <c r="AE26" s="49"/>
      <c r="AF26" s="49"/>
      <c r="AG26" s="49"/>
      <c r="AH26" s="49"/>
      <c r="AI26" s="49"/>
      <c r="AJ26" s="49"/>
      <c r="AK26" s="53"/>
    </row>
    <row r="27" spans="1:37" ht="15.95" customHeight="1">
      <c r="A27" s="33">
        <f t="shared" si="2"/>
        <v>17</v>
      </c>
      <c r="B27" s="8">
        <v>9</v>
      </c>
      <c r="C27" s="74">
        <f t="shared" si="0"/>
        <v>141.69999999999999</v>
      </c>
      <c r="D27" s="75">
        <f t="shared" si="1"/>
        <v>150.69999999999999</v>
      </c>
      <c r="E27" s="6"/>
      <c r="F27" s="90"/>
      <c r="G27" s="91"/>
      <c r="H27" s="91"/>
      <c r="I27" s="92"/>
      <c r="J27" s="6"/>
      <c r="K27" s="99"/>
      <c r="L27" s="100"/>
      <c r="M27" s="100"/>
      <c r="N27" s="101"/>
      <c r="O27" s="6"/>
      <c r="P27" s="99"/>
      <c r="Q27" s="100"/>
      <c r="R27" s="100"/>
      <c r="S27" s="101"/>
      <c r="T27" s="105"/>
      <c r="U27" s="106"/>
      <c r="V27" s="107"/>
      <c r="W27" s="109"/>
      <c r="X27" s="110"/>
      <c r="Y27" s="49"/>
      <c r="AA27" s="49"/>
      <c r="AB27" s="49"/>
      <c r="AC27" s="49"/>
      <c r="AD27" s="49"/>
      <c r="AE27" s="49"/>
      <c r="AF27" s="49"/>
      <c r="AG27" s="49"/>
      <c r="AH27" s="49"/>
      <c r="AI27" s="49"/>
      <c r="AJ27" s="49"/>
      <c r="AK27" s="53"/>
    </row>
    <row r="28" spans="1:37" ht="15.95" customHeight="1">
      <c r="A28" s="33">
        <f t="shared" si="2"/>
        <v>18</v>
      </c>
      <c r="B28" s="8">
        <v>9</v>
      </c>
      <c r="C28" s="74">
        <f t="shared" si="0"/>
        <v>150.69999999999999</v>
      </c>
      <c r="D28" s="75">
        <f t="shared" si="1"/>
        <v>159.69999999999999</v>
      </c>
      <c r="E28" s="6"/>
      <c r="F28" s="90"/>
      <c r="G28" s="91"/>
      <c r="H28" s="91"/>
      <c r="I28" s="92"/>
      <c r="J28" s="6"/>
      <c r="K28" s="99"/>
      <c r="L28" s="100"/>
      <c r="M28" s="100"/>
      <c r="N28" s="101"/>
      <c r="O28" s="6"/>
      <c r="P28" s="99"/>
      <c r="Q28" s="100"/>
      <c r="R28" s="100"/>
      <c r="S28" s="101"/>
      <c r="T28" s="105"/>
      <c r="U28" s="106"/>
      <c r="V28" s="107"/>
      <c r="W28" s="109"/>
      <c r="X28" s="110"/>
      <c r="Y28" s="49"/>
      <c r="AA28" s="49"/>
      <c r="AB28" s="49"/>
      <c r="AC28" s="49"/>
      <c r="AD28" s="49"/>
      <c r="AE28" s="49"/>
      <c r="AF28" s="49"/>
      <c r="AG28" s="49"/>
      <c r="AH28" s="49"/>
      <c r="AI28" s="49"/>
      <c r="AJ28" s="49"/>
      <c r="AK28" s="53"/>
    </row>
    <row r="29" spans="1:37" ht="15.95" customHeight="1">
      <c r="A29" s="33">
        <f>+A28+1</f>
        <v>19</v>
      </c>
      <c r="B29" s="8">
        <v>8.6</v>
      </c>
      <c r="C29" s="74">
        <f>+D28</f>
        <v>159.69999999999999</v>
      </c>
      <c r="D29" s="75">
        <f t="shared" si="1"/>
        <v>168.29999999999998</v>
      </c>
      <c r="E29" s="6"/>
      <c r="F29" s="90"/>
      <c r="G29" s="91"/>
      <c r="H29" s="91"/>
      <c r="I29" s="92"/>
      <c r="J29" s="6"/>
      <c r="K29" s="99"/>
      <c r="L29" s="100"/>
      <c r="M29" s="100"/>
      <c r="N29" s="101"/>
      <c r="O29" s="6"/>
      <c r="P29" s="99"/>
      <c r="Q29" s="100"/>
      <c r="R29" s="100"/>
      <c r="S29" s="101"/>
      <c r="T29" s="105"/>
      <c r="U29" s="106"/>
      <c r="V29" s="107"/>
      <c r="W29" s="109"/>
      <c r="X29" s="110"/>
      <c r="Y29" s="49"/>
      <c r="AA29" s="49"/>
      <c r="AB29" s="49"/>
      <c r="AC29" s="49"/>
      <c r="AD29" s="49"/>
      <c r="AE29" s="49"/>
      <c r="AF29" s="49"/>
      <c r="AG29" s="49"/>
      <c r="AH29" s="49"/>
      <c r="AI29" s="49"/>
      <c r="AJ29" s="49"/>
      <c r="AK29" s="53"/>
    </row>
    <row r="30" spans="1:37" ht="15.95" customHeight="1">
      <c r="A30" s="155" t="s">
        <v>20</v>
      </c>
      <c r="B30" s="8">
        <v>0.7</v>
      </c>
      <c r="C30" s="74">
        <f t="shared" si="0"/>
        <v>168.29999999999998</v>
      </c>
      <c r="D30" s="75">
        <f t="shared" si="1"/>
        <v>168.99999999999997</v>
      </c>
      <c r="E30" s="6"/>
      <c r="F30" s="90"/>
      <c r="G30" s="91"/>
      <c r="H30" s="91"/>
      <c r="I30" s="92"/>
      <c r="J30" s="6"/>
      <c r="K30" s="99"/>
      <c r="L30" s="100"/>
      <c r="M30" s="100"/>
      <c r="N30" s="101"/>
      <c r="O30" s="6"/>
      <c r="P30" s="99"/>
      <c r="Q30" s="100"/>
      <c r="R30" s="100"/>
      <c r="S30" s="101"/>
      <c r="T30" s="105"/>
      <c r="U30" s="106"/>
      <c r="V30" s="107"/>
      <c r="W30" s="109"/>
      <c r="X30" s="110"/>
      <c r="Y30" s="49"/>
      <c r="AA30" s="49"/>
      <c r="AB30" s="49"/>
      <c r="AC30" s="49"/>
      <c r="AD30" s="49"/>
      <c r="AE30" s="49"/>
      <c r="AF30" s="49"/>
      <c r="AG30" s="49"/>
      <c r="AH30" s="49"/>
      <c r="AI30" s="49"/>
      <c r="AJ30" s="49"/>
      <c r="AK30" s="53"/>
    </row>
    <row r="31" spans="1:37" ht="15.95" customHeight="1">
      <c r="A31" s="5"/>
      <c r="B31" s="8"/>
      <c r="C31" s="74"/>
      <c r="D31" s="75"/>
      <c r="E31" s="6"/>
      <c r="F31" s="90"/>
      <c r="G31" s="91"/>
      <c r="H31" s="91"/>
      <c r="I31" s="92"/>
      <c r="J31" s="6"/>
      <c r="K31" s="99"/>
      <c r="L31" s="100"/>
      <c r="M31" s="100"/>
      <c r="N31" s="101"/>
      <c r="O31" s="7"/>
      <c r="P31" s="99"/>
      <c r="Q31" s="100"/>
      <c r="R31" s="100"/>
      <c r="S31" s="101"/>
      <c r="T31" s="105"/>
      <c r="U31" s="106"/>
      <c r="V31" s="107"/>
      <c r="W31" s="109"/>
      <c r="X31" s="110"/>
      <c r="Y31" s="49"/>
      <c r="AA31" s="49"/>
      <c r="AB31" s="49"/>
      <c r="AC31" s="49"/>
      <c r="AD31" s="49"/>
      <c r="AE31" s="49"/>
      <c r="AF31" s="49"/>
      <c r="AG31" s="49"/>
      <c r="AH31" s="49"/>
      <c r="AI31" s="49"/>
      <c r="AJ31" s="49"/>
      <c r="AK31" s="53"/>
    </row>
    <row r="32" spans="1:37" ht="15.95" customHeight="1">
      <c r="A32" s="26" t="s">
        <v>21</v>
      </c>
      <c r="B32" s="27"/>
      <c r="C32" s="76"/>
      <c r="D32" s="77"/>
      <c r="E32" s="28"/>
      <c r="F32" s="93">
        <f>SUM(F10:F31)</f>
        <v>0</v>
      </c>
      <c r="G32" s="94">
        <f>SUM(G10:G31)</f>
        <v>9</v>
      </c>
      <c r="H32" s="94">
        <f>SUM(H10:H31)</f>
        <v>0</v>
      </c>
      <c r="I32" s="95">
        <f>SUM(I10:I31)</f>
        <v>0</v>
      </c>
      <c r="J32" s="31"/>
      <c r="K32" s="102">
        <f>SUM(K10:K31)</f>
        <v>1.2000000000000002</v>
      </c>
      <c r="L32" s="103">
        <f>SUM(L10:L31)</f>
        <v>0.15000000000000002</v>
      </c>
      <c r="M32" s="103">
        <f>SUM(M10:M31)</f>
        <v>0</v>
      </c>
      <c r="N32" s="104">
        <f>SUM(N10:N31)</f>
        <v>0</v>
      </c>
      <c r="O32" s="32"/>
      <c r="P32" s="102">
        <f>SUM(P10:P31)</f>
        <v>0</v>
      </c>
      <c r="Q32" s="103">
        <f>SUM(Q10:Q31)</f>
        <v>0</v>
      </c>
      <c r="R32" s="103">
        <f>SUM(R10:R31)</f>
        <v>5.5</v>
      </c>
      <c r="S32" s="104">
        <f>SUM(S10:S31)</f>
        <v>0</v>
      </c>
      <c r="T32" s="87"/>
      <c r="U32" s="108"/>
      <c r="V32" s="89"/>
      <c r="W32" s="111"/>
      <c r="X32" s="112"/>
      <c r="Y32" s="49"/>
      <c r="AA32" s="49"/>
      <c r="AB32" s="49"/>
      <c r="AC32" s="49"/>
      <c r="AD32" s="49"/>
      <c r="AE32" s="49"/>
      <c r="AF32" s="49"/>
      <c r="AG32" s="49"/>
      <c r="AH32" s="49"/>
      <c r="AI32" s="49"/>
      <c r="AJ32" s="49"/>
      <c r="AK32" s="53"/>
    </row>
    <row r="33" spans="1:38" s="49" customFormat="1" ht="15.95" customHeight="1">
      <c r="A33" s="156"/>
      <c r="AL33" s="53"/>
    </row>
    <row r="34" spans="1:38" ht="15.95" customHeight="1">
      <c r="A34" s="49"/>
      <c r="B34" s="50" t="s">
        <v>131</v>
      </c>
    </row>
    <row r="35" spans="1:38" ht="15.95" customHeight="1">
      <c r="B35" s="49" t="s">
        <v>132</v>
      </c>
    </row>
    <row r="36" spans="1:38" ht="15.95" customHeight="1">
      <c r="B36" s="49" t="s">
        <v>133</v>
      </c>
    </row>
    <row r="37" spans="1:38" ht="15.95" customHeight="1">
      <c r="B37" s="49" t="s">
        <v>158</v>
      </c>
    </row>
  </sheetData>
  <mergeCells count="58">
    <mergeCell ref="F3:G3"/>
    <mergeCell ref="H3:K3"/>
    <mergeCell ref="V5:X5"/>
    <mergeCell ref="O4:S4"/>
    <mergeCell ref="O5:S5"/>
    <mergeCell ref="L3:M3"/>
    <mergeCell ref="L5:M5"/>
    <mergeCell ref="T4:T5"/>
    <mergeCell ref="V4:X4"/>
    <mergeCell ref="N3:P3"/>
    <mergeCell ref="L4:M4"/>
    <mergeCell ref="T7:T9"/>
    <mergeCell ref="V7:V9"/>
    <mergeCell ref="T6:V6"/>
    <mergeCell ref="S2:T2"/>
    <mergeCell ref="Q3:R3"/>
    <mergeCell ref="S3:T3"/>
    <mergeCell ref="P8:S8"/>
    <mergeCell ref="AG14:AH14"/>
    <mergeCell ref="U2:V2"/>
    <mergeCell ref="W2:X2"/>
    <mergeCell ref="U3:V3"/>
    <mergeCell ref="W3:X3"/>
    <mergeCell ref="U7:U9"/>
    <mergeCell ref="AE14:AF14"/>
    <mergeCell ref="W6:X6"/>
    <mergeCell ref="W7:W9"/>
    <mergeCell ref="X7:X9"/>
    <mergeCell ref="A1:D1"/>
    <mergeCell ref="U1:V1"/>
    <mergeCell ref="W1:X1"/>
    <mergeCell ref="C2:E2"/>
    <mergeCell ref="F2:G2"/>
    <mergeCell ref="Q2:R2"/>
    <mergeCell ref="N2:P2"/>
    <mergeCell ref="A4:A5"/>
    <mergeCell ref="B4:C4"/>
    <mergeCell ref="D4:I4"/>
    <mergeCell ref="J4:K4"/>
    <mergeCell ref="B5:C5"/>
    <mergeCell ref="D5:I5"/>
    <mergeCell ref="J5:K5"/>
    <mergeCell ref="C3:E3"/>
    <mergeCell ref="L2:M2"/>
    <mergeCell ref="A6:A9"/>
    <mergeCell ref="B6:B9"/>
    <mergeCell ref="E6:S6"/>
    <mergeCell ref="E7:I7"/>
    <mergeCell ref="J7:N7"/>
    <mergeCell ref="O7:S7"/>
    <mergeCell ref="E8:E9"/>
    <mergeCell ref="F8:I8"/>
    <mergeCell ref="J8:J9"/>
    <mergeCell ref="K8:N8"/>
    <mergeCell ref="O8:O9"/>
    <mergeCell ref="D8:D9"/>
    <mergeCell ref="C6:D7"/>
    <mergeCell ref="C8:C9"/>
  </mergeCells>
  <phoneticPr fontId="7"/>
  <dataValidations count="5">
    <dataValidation type="list" allowBlank="1" showInputMessage="1" showErrorMessage="1" promptTitle="作業区分の入力について" sqref="D4:I4">
      <formula1>$AG$2:$AG$7</formula1>
    </dataValidation>
    <dataValidation type="list" allowBlank="1" showInputMessage="1" showErrorMessage="1" sqref="T10:V31">
      <formula1>$AH$2:$AH$6</formula1>
    </dataValidation>
    <dataValidation type="list" allowBlank="1" showInputMessage="1" showErrorMessage="1" sqref="W10:X31">
      <formula1>$AI$2:$AI$4</formula1>
    </dataValidation>
    <dataValidation type="list" showInputMessage="1" showErrorMessage="1" promptTitle="施工方法の入力について" sqref="N2:O2">
      <formula1>$AE$2:$AE$7</formula1>
    </dataValidation>
    <dataValidation type="list" showInputMessage="1" showErrorMessage="1" sqref="N3:P3">
      <formula1>$AF$2:$AF$6</formula1>
    </dataValidation>
  </dataValidations>
  <printOptions horizontalCentered="1"/>
  <pageMargins left="0.39370078740157483" right="0.39370078740157483" top="0.82677165354330717" bottom="0.47244094488188981" header="0.62992125984251968" footer="0.23622047244094491"/>
  <pageSetup paperSize="9" scale="89" fitToHeight="10" orientation="landscape" r:id="rId1"/>
  <headerFooter alignWithMargins="0">
    <oddFooter>&amp;R&amp;"ＭＳ Ｐ明朝,標準"&amp;10　　
&amp;"ＭＳ Ｐゴシック,標準"&amp;11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6"/>
  <sheetViews>
    <sheetView showGridLines="0" view="pageBreakPreview" zoomScale="75" zoomScaleNormal="75" zoomScaleSheetLayoutView="75" zoomScalePageLayoutView="70" workbookViewId="0">
      <selection activeCell="J25" sqref="J25"/>
    </sheetView>
  </sheetViews>
  <sheetFormatPr defaultColWidth="8" defaultRowHeight="15.95" customHeight="1"/>
  <cols>
    <col min="1" max="1" width="5" style="50" customWidth="1"/>
    <col min="2" max="2" width="5.75" style="50" customWidth="1"/>
    <col min="3" max="24" width="6.625" style="50" customWidth="1"/>
    <col min="25" max="26" width="8" style="50" customWidth="1"/>
    <col min="27" max="28" width="8.75" style="50" bestFit="1" customWidth="1"/>
    <col min="29" max="29" width="17.75" style="50" bestFit="1" customWidth="1"/>
    <col min="30" max="30" width="8.75" style="50" bestFit="1" customWidth="1"/>
    <col min="31" max="31" width="3.5" style="50" bestFit="1" customWidth="1"/>
    <col min="32" max="16384" width="8" style="50"/>
  </cols>
  <sheetData>
    <row r="1" spans="1:35" ht="15.95" customHeight="1">
      <c r="A1" s="332" t="s">
        <v>37</v>
      </c>
      <c r="B1" s="241"/>
      <c r="C1" s="241"/>
      <c r="D1" s="241"/>
      <c r="E1" s="20" t="s">
        <v>121</v>
      </c>
      <c r="F1" s="22"/>
      <c r="G1" s="22"/>
      <c r="H1" s="22"/>
      <c r="I1" s="22"/>
      <c r="J1" s="22"/>
      <c r="K1" s="21"/>
      <c r="L1" s="22"/>
      <c r="M1" s="22"/>
      <c r="N1" s="22"/>
      <c r="O1" s="22"/>
      <c r="P1" s="22"/>
      <c r="Q1" s="22"/>
      <c r="R1" s="23"/>
      <c r="S1" s="147"/>
      <c r="T1" s="242" t="s">
        <v>0</v>
      </c>
      <c r="U1" s="243"/>
      <c r="V1" s="315">
        <f>'2-1a'!W1</f>
        <v>0</v>
      </c>
      <c r="W1" s="316"/>
      <c r="X1" s="276"/>
      <c r="Y1" s="49"/>
      <c r="AA1" s="49"/>
    </row>
    <row r="2" spans="1:35" ht="15.95" customHeight="1">
      <c r="A2" s="24" t="s">
        <v>1</v>
      </c>
      <c r="B2" s="24"/>
      <c r="C2" s="246" t="str">
        <f>'2-1a'!C2</f>
        <v>マルマル</v>
      </c>
      <c r="D2" s="247"/>
      <c r="E2" s="248"/>
      <c r="F2" s="210" t="s">
        <v>3</v>
      </c>
      <c r="G2" s="249"/>
      <c r="H2" s="335">
        <f>'2-1a'!H2</f>
        <v>0</v>
      </c>
      <c r="I2" s="336"/>
      <c r="J2" s="336"/>
      <c r="K2" s="336"/>
      <c r="L2" s="336"/>
      <c r="M2" s="336"/>
      <c r="N2" s="336"/>
      <c r="O2" s="337"/>
      <c r="P2" s="207" t="s">
        <v>4</v>
      </c>
      <c r="Q2" s="338"/>
      <c r="R2" s="339">
        <f>'2-1a'!S2</f>
        <v>0</v>
      </c>
      <c r="S2" s="340"/>
      <c r="T2" s="333" t="s">
        <v>70</v>
      </c>
      <c r="U2" s="334"/>
      <c r="V2" s="315">
        <f>'2-1a'!W2</f>
        <v>0</v>
      </c>
      <c r="W2" s="316"/>
      <c r="X2" s="276"/>
      <c r="Y2" s="1"/>
      <c r="Z2" s="142" t="s">
        <v>5</v>
      </c>
      <c r="AA2" s="142"/>
      <c r="AB2" s="142"/>
      <c r="AC2" s="142"/>
      <c r="AD2" s="142"/>
      <c r="AE2" s="142"/>
      <c r="AF2" s="142"/>
      <c r="AG2" s="142"/>
      <c r="AH2" s="142"/>
      <c r="AI2" s="51"/>
    </row>
    <row r="3" spans="1:35" ht="15.95" customHeight="1" thickBot="1">
      <c r="A3" s="60" t="s">
        <v>7</v>
      </c>
      <c r="B3" s="60"/>
      <c r="C3" s="348" t="str">
        <f>'2-1a'!C3</f>
        <v>　○○トンネル</v>
      </c>
      <c r="D3" s="349"/>
      <c r="E3" s="350"/>
      <c r="F3" s="351" t="s">
        <v>72</v>
      </c>
      <c r="G3" s="352"/>
      <c r="H3" s="280">
        <f>'2-1a'!H3:K3</f>
        <v>0</v>
      </c>
      <c r="I3" s="281"/>
      <c r="J3" s="281"/>
      <c r="K3" s="281"/>
      <c r="L3" s="281"/>
      <c r="M3" s="281"/>
      <c r="N3" s="281"/>
      <c r="O3" s="282"/>
      <c r="P3" s="257" t="s">
        <v>83</v>
      </c>
      <c r="Q3" s="353"/>
      <c r="R3" s="341">
        <f>'2-1a'!S3</f>
        <v>0</v>
      </c>
      <c r="S3" s="342"/>
      <c r="T3" s="255" t="s">
        <v>71</v>
      </c>
      <c r="U3" s="256"/>
      <c r="V3" s="317">
        <f>'2-1a'!W3</f>
        <v>0</v>
      </c>
      <c r="W3" s="318"/>
      <c r="X3" s="319"/>
      <c r="Y3" s="2"/>
      <c r="Z3" s="52"/>
      <c r="AA3" s="49"/>
      <c r="AB3" s="49"/>
      <c r="AC3" s="49"/>
      <c r="AD3" s="49"/>
      <c r="AE3" s="49"/>
      <c r="AF3" s="49"/>
      <c r="AG3" s="49"/>
      <c r="AH3" s="49"/>
      <c r="AI3" s="53"/>
    </row>
    <row r="4" spans="1:35" ht="15.95" customHeight="1">
      <c r="A4" s="226" t="s">
        <v>47</v>
      </c>
      <c r="B4" s="228" t="s">
        <v>10</v>
      </c>
      <c r="C4" s="229"/>
      <c r="D4" s="230">
        <f>'2-1a'!D4</f>
        <v>0</v>
      </c>
      <c r="E4" s="231"/>
      <c r="F4" s="231"/>
      <c r="G4" s="231"/>
      <c r="H4" s="231"/>
      <c r="I4" s="231"/>
      <c r="J4" s="232" t="s">
        <v>41</v>
      </c>
      <c r="K4" s="233"/>
      <c r="L4" s="299">
        <f>+'2-1a'!L4:M4</f>
        <v>0</v>
      </c>
      <c r="M4" s="300"/>
      <c r="N4" s="139" t="s">
        <v>11</v>
      </c>
      <c r="O4" s="299">
        <f>'2-1a'!O4</f>
        <v>0</v>
      </c>
      <c r="P4" s="288"/>
      <c r="Q4" s="288"/>
      <c r="R4" s="288"/>
      <c r="S4" s="289"/>
      <c r="T4" s="293" t="s">
        <v>94</v>
      </c>
      <c r="U4" s="141" t="s">
        <v>95</v>
      </c>
      <c r="V4" s="320">
        <f>'2-1a'!V4:X4</f>
        <v>0</v>
      </c>
      <c r="W4" s="321"/>
      <c r="X4" s="322"/>
      <c r="Y4" s="52"/>
      <c r="AA4" s="49"/>
      <c r="AC4" s="49"/>
      <c r="AD4" s="49"/>
      <c r="AE4" s="49"/>
      <c r="AF4" s="49"/>
      <c r="AG4" s="49"/>
      <c r="AH4" s="53"/>
    </row>
    <row r="5" spans="1:35" ht="14.25" thickBot="1">
      <c r="A5" s="227"/>
      <c r="B5" s="234" t="s">
        <v>13</v>
      </c>
      <c r="C5" s="235"/>
      <c r="D5" s="236">
        <f>'2-1a'!D5</f>
        <v>0</v>
      </c>
      <c r="E5" s="237"/>
      <c r="F5" s="237"/>
      <c r="G5" s="237"/>
      <c r="H5" s="237"/>
      <c r="I5" s="237"/>
      <c r="J5" s="238" t="s">
        <v>14</v>
      </c>
      <c r="K5" s="239"/>
      <c r="L5" s="292">
        <f>'2-1a'!L5</f>
        <v>0</v>
      </c>
      <c r="M5" s="201"/>
      <c r="N5" s="140" t="s">
        <v>15</v>
      </c>
      <c r="O5" s="290">
        <f>'2-1a'!O5</f>
        <v>0</v>
      </c>
      <c r="P5" s="291"/>
      <c r="Q5" s="291"/>
      <c r="R5" s="291"/>
      <c r="S5" s="201"/>
      <c r="T5" s="294"/>
      <c r="U5" s="138" t="s">
        <v>96</v>
      </c>
      <c r="V5" s="323">
        <f>'2-1a'!V5:X5</f>
        <v>0</v>
      </c>
      <c r="W5" s="324"/>
      <c r="X5" s="325"/>
      <c r="Y5" s="49"/>
      <c r="AA5" s="49"/>
      <c r="AB5" s="49"/>
      <c r="AC5" s="49"/>
      <c r="AD5" s="49"/>
      <c r="AE5" s="49"/>
      <c r="AF5" s="49"/>
      <c r="AG5" s="49"/>
      <c r="AH5" s="53"/>
    </row>
    <row r="6" spans="1:35" ht="15.95" customHeight="1">
      <c r="A6" s="204" t="s">
        <v>159</v>
      </c>
      <c r="B6" s="204" t="s">
        <v>160</v>
      </c>
      <c r="C6" s="220" t="s">
        <v>65</v>
      </c>
      <c r="D6" s="221"/>
      <c r="E6" s="327" t="s">
        <v>97</v>
      </c>
      <c r="F6" s="328"/>
      <c r="G6" s="328"/>
      <c r="H6" s="328"/>
      <c r="I6" s="328"/>
      <c r="J6" s="328"/>
      <c r="K6" s="328"/>
      <c r="L6" s="328"/>
      <c r="M6" s="328"/>
      <c r="N6" s="328"/>
      <c r="O6" s="328"/>
      <c r="P6" s="328"/>
      <c r="Q6" s="328"/>
      <c r="R6" s="328"/>
      <c r="S6" s="329"/>
      <c r="T6" s="343" t="s">
        <v>98</v>
      </c>
      <c r="U6" s="345" t="s">
        <v>162</v>
      </c>
      <c r="V6" s="309" t="s">
        <v>119</v>
      </c>
      <c r="W6" s="311"/>
      <c r="X6" s="307" t="str">
        <f>IF(F32+K32+P32&gt;0,"Ⅳ",IF(G32+L32+Q32&gt;0,"Ⅲ",IF(H32+M32+R32&gt;0,"Ⅱ",IF(I32+N32+S32&gt;0,"Ⅱ","Ⅰ"))))</f>
        <v>Ⅳ</v>
      </c>
      <c r="Y6" s="148"/>
      <c r="Z6" s="49"/>
      <c r="AA6" s="49"/>
      <c r="AB6" s="49"/>
      <c r="AC6" s="49"/>
      <c r="AD6" s="49"/>
      <c r="AE6" s="49"/>
      <c r="AF6" s="49"/>
      <c r="AG6" s="49"/>
      <c r="AH6" s="49"/>
      <c r="AI6" s="53"/>
    </row>
    <row r="7" spans="1:35" ht="15.95" customHeight="1">
      <c r="A7" s="326"/>
      <c r="B7" s="326"/>
      <c r="C7" s="222"/>
      <c r="D7" s="223"/>
      <c r="E7" s="207" t="s">
        <v>16</v>
      </c>
      <c r="F7" s="208"/>
      <c r="G7" s="208"/>
      <c r="H7" s="208"/>
      <c r="I7" s="209"/>
      <c r="J7" s="210" t="s">
        <v>17</v>
      </c>
      <c r="K7" s="211"/>
      <c r="L7" s="211"/>
      <c r="M7" s="211"/>
      <c r="N7" s="211"/>
      <c r="O7" s="210" t="s">
        <v>18</v>
      </c>
      <c r="P7" s="210"/>
      <c r="Q7" s="211"/>
      <c r="R7" s="211"/>
      <c r="S7" s="211"/>
      <c r="T7" s="344"/>
      <c r="U7" s="346"/>
      <c r="V7" s="312"/>
      <c r="W7" s="314"/>
      <c r="X7" s="308" t="e">
        <f>IF(J7+O7+T7&gt;0,"Ⅳ",IF(K7+P7+U7&gt;0,"Ⅲ",IF(L7+Q7+V7&gt;0,"Ⅱ",IF(M7+R7+W7&gt;0,"Ⅱ","Ⅰ"))))</f>
        <v>#VALUE!</v>
      </c>
      <c r="Y7" s="148"/>
      <c r="Z7" s="49"/>
      <c r="AA7" s="49"/>
      <c r="AB7" s="49"/>
      <c r="AC7" s="49"/>
      <c r="AD7" s="49"/>
      <c r="AE7" s="49"/>
      <c r="AF7" s="49"/>
      <c r="AG7" s="49"/>
      <c r="AH7" s="49"/>
      <c r="AI7" s="53"/>
    </row>
    <row r="8" spans="1:35" ht="15.95" customHeight="1">
      <c r="A8" s="326"/>
      <c r="B8" s="326"/>
      <c r="C8" s="224" t="s">
        <v>42</v>
      </c>
      <c r="D8" s="218" t="s">
        <v>43</v>
      </c>
      <c r="E8" s="212" t="s">
        <v>88</v>
      </c>
      <c r="F8" s="264" t="s">
        <v>123</v>
      </c>
      <c r="G8" s="330"/>
      <c r="H8" s="330"/>
      <c r="I8" s="331"/>
      <c r="J8" s="212" t="s">
        <v>88</v>
      </c>
      <c r="K8" s="214" t="s">
        <v>105</v>
      </c>
      <c r="L8" s="214"/>
      <c r="M8" s="214"/>
      <c r="N8" s="214"/>
      <c r="O8" s="212" t="s">
        <v>88</v>
      </c>
      <c r="P8" s="214" t="s">
        <v>105</v>
      </c>
      <c r="Q8" s="214"/>
      <c r="R8" s="214"/>
      <c r="S8" s="214"/>
      <c r="T8" s="344"/>
      <c r="U8" s="346"/>
      <c r="V8" s="309" t="s">
        <v>120</v>
      </c>
      <c r="W8" s="310"/>
      <c r="X8" s="311"/>
      <c r="Y8" s="72"/>
      <c r="Z8" s="49"/>
      <c r="AA8" s="49"/>
      <c r="AB8" s="49"/>
      <c r="AC8" s="49"/>
      <c r="AD8" s="49"/>
      <c r="AE8" s="49"/>
      <c r="AF8" s="49"/>
      <c r="AG8" s="49"/>
      <c r="AH8" s="49"/>
      <c r="AI8" s="53"/>
    </row>
    <row r="9" spans="1:35" ht="15.95" customHeight="1">
      <c r="A9" s="326"/>
      <c r="B9" s="326"/>
      <c r="C9" s="225"/>
      <c r="D9" s="219"/>
      <c r="E9" s="213"/>
      <c r="F9" s="143" t="s">
        <v>99</v>
      </c>
      <c r="G9" s="144" t="s">
        <v>24</v>
      </c>
      <c r="H9" s="144" t="s">
        <v>26</v>
      </c>
      <c r="I9" s="145" t="s">
        <v>27</v>
      </c>
      <c r="J9" s="213"/>
      <c r="K9" s="143" t="s">
        <v>99</v>
      </c>
      <c r="L9" s="144" t="s">
        <v>24</v>
      </c>
      <c r="M9" s="144" t="s">
        <v>26</v>
      </c>
      <c r="N9" s="145" t="s">
        <v>27</v>
      </c>
      <c r="O9" s="213"/>
      <c r="P9" s="143" t="s">
        <v>99</v>
      </c>
      <c r="Q9" s="144" t="s">
        <v>24</v>
      </c>
      <c r="R9" s="144" t="s">
        <v>26</v>
      </c>
      <c r="S9" s="145" t="s">
        <v>27</v>
      </c>
      <c r="T9" s="344"/>
      <c r="U9" s="347"/>
      <c r="V9" s="312"/>
      <c r="W9" s="313"/>
      <c r="X9" s="314"/>
      <c r="Y9" s="72"/>
      <c r="Z9" s="184" t="s">
        <v>216</v>
      </c>
      <c r="AA9" s="49"/>
      <c r="AB9" s="49"/>
      <c r="AC9" s="49"/>
      <c r="AD9" s="49"/>
      <c r="AE9" s="49"/>
      <c r="AF9" s="49"/>
      <c r="AG9" s="49"/>
      <c r="AH9" s="49"/>
      <c r="AI9" s="53"/>
    </row>
    <row r="10" spans="1:35" ht="15.95" customHeight="1">
      <c r="A10" s="3" t="s">
        <v>22</v>
      </c>
      <c r="B10" s="4">
        <v>0.7</v>
      </c>
      <c r="C10" s="74">
        <v>0</v>
      </c>
      <c r="D10" s="75">
        <f>+B10</f>
        <v>0.7</v>
      </c>
      <c r="E10" s="6"/>
      <c r="F10" s="78"/>
      <c r="G10" s="79"/>
      <c r="H10" s="79"/>
      <c r="I10" s="80"/>
      <c r="J10" s="6"/>
      <c r="K10" s="84"/>
      <c r="L10" s="85"/>
      <c r="M10" s="85"/>
      <c r="N10" s="86"/>
      <c r="O10" s="6"/>
      <c r="P10" s="84"/>
      <c r="Q10" s="85"/>
      <c r="R10" s="85"/>
      <c r="S10" s="86"/>
      <c r="T10" s="55"/>
      <c r="U10" s="19"/>
      <c r="V10" s="301"/>
      <c r="W10" s="302"/>
      <c r="X10" s="303"/>
      <c r="Y10" s="54"/>
      <c r="Z10" s="49"/>
      <c r="AA10" s="49"/>
      <c r="AB10" s="49"/>
      <c r="AC10" s="49"/>
      <c r="AD10" s="49"/>
      <c r="AE10" s="49"/>
      <c r="AF10" s="49"/>
      <c r="AG10" s="49"/>
      <c r="AH10" s="49"/>
      <c r="AI10" s="53"/>
    </row>
    <row r="11" spans="1:35" ht="15.95" customHeight="1">
      <c r="A11" s="33">
        <v>1</v>
      </c>
      <c r="B11" s="4">
        <v>6</v>
      </c>
      <c r="C11" s="74">
        <f t="shared" ref="C11:C30" si="0">+D10</f>
        <v>0.7</v>
      </c>
      <c r="D11" s="75">
        <f t="shared" ref="D11:D30" si="1">+B11+C11</f>
        <v>6.7</v>
      </c>
      <c r="E11" s="6"/>
      <c r="F11" s="78"/>
      <c r="G11" s="79"/>
      <c r="H11" s="79"/>
      <c r="I11" s="80"/>
      <c r="J11" s="6"/>
      <c r="K11" s="84"/>
      <c r="L11" s="85"/>
      <c r="M11" s="85"/>
      <c r="N11" s="86"/>
      <c r="O11" s="6"/>
      <c r="P11" s="84"/>
      <c r="Q11" s="85"/>
      <c r="R11" s="85"/>
      <c r="S11" s="86"/>
      <c r="T11" s="55"/>
      <c r="U11" s="149"/>
      <c r="V11" s="301"/>
      <c r="W11" s="302"/>
      <c r="X11" s="303"/>
      <c r="Y11" s="54"/>
      <c r="AA11" s="49"/>
      <c r="AB11" s="49"/>
      <c r="AC11" s="49"/>
      <c r="AD11" s="49"/>
      <c r="AE11" s="49"/>
      <c r="AF11" s="49"/>
      <c r="AG11" s="49"/>
      <c r="AH11" s="49"/>
      <c r="AI11" s="53"/>
    </row>
    <row r="12" spans="1:35" ht="15.95" customHeight="1">
      <c r="A12" s="33">
        <v>2</v>
      </c>
      <c r="B12" s="8">
        <v>9</v>
      </c>
      <c r="C12" s="74">
        <f t="shared" si="0"/>
        <v>6.7</v>
      </c>
      <c r="D12" s="75">
        <f t="shared" si="1"/>
        <v>15.7</v>
      </c>
      <c r="E12" s="6" t="str">
        <f>+'2-2S02(見本）  '!BD10</f>
        <v>Ⅲ</v>
      </c>
      <c r="F12" s="78">
        <f>+'2-2S02(見本）  '!BE10</f>
        <v>0</v>
      </c>
      <c r="G12" s="79">
        <f>+'2-2S02(見本）  '!BF10</f>
        <v>1</v>
      </c>
      <c r="H12" s="79">
        <f>+'2-2S02(見本）  '!BG10</f>
        <v>0</v>
      </c>
      <c r="I12" s="80">
        <f>+'2-2S02(見本）  '!BH10</f>
        <v>0</v>
      </c>
      <c r="J12" s="6" t="str">
        <f>+'2-2S02(見本）  '!BI10</f>
        <v>Ⅳ</v>
      </c>
      <c r="K12" s="84">
        <f>+'2-2S02(見本）  '!BJ10</f>
        <v>1</v>
      </c>
      <c r="L12" s="85">
        <f>+'2-2S02(見本）  '!BK10</f>
        <v>1</v>
      </c>
      <c r="M12" s="85">
        <f>+'2-2S02(見本）  '!BL10</f>
        <v>0</v>
      </c>
      <c r="N12" s="86">
        <f>+'2-2S02(見本）  '!BM10</f>
        <v>0</v>
      </c>
      <c r="O12" s="6" t="str">
        <f>+'2-2S02(見本）  '!BN10</f>
        <v>Ⅱa</v>
      </c>
      <c r="P12" s="84">
        <f>+'2-2S02(見本）  '!BO10</f>
        <v>0</v>
      </c>
      <c r="Q12" s="85">
        <f>+'2-2S02(見本）  '!BP10</f>
        <v>0</v>
      </c>
      <c r="R12" s="85">
        <f>+'2-2S02(見本）  '!BQ10</f>
        <v>1</v>
      </c>
      <c r="S12" s="86">
        <f>+'2-2S02(見本）  '!BR10</f>
        <v>0</v>
      </c>
      <c r="T12" s="55" t="str">
        <f>+'2-2S02(見本）  '!BS10</f>
        <v>Ⅳ</v>
      </c>
      <c r="U12" s="149"/>
      <c r="V12" s="301"/>
      <c r="W12" s="302"/>
      <c r="X12" s="303"/>
      <c r="Y12" s="54"/>
      <c r="Z12" s="184" t="s">
        <v>215</v>
      </c>
      <c r="AA12" s="49"/>
      <c r="AB12" s="49"/>
      <c r="AC12" s="49"/>
      <c r="AD12" s="49"/>
      <c r="AE12" s="49"/>
      <c r="AF12" s="49"/>
      <c r="AG12" s="49"/>
      <c r="AH12" s="49"/>
      <c r="AI12" s="53"/>
    </row>
    <row r="13" spans="1:35" ht="15.95" customHeight="1">
      <c r="A13" s="33">
        <f t="shared" ref="A13:A27" si="2">+A12+1</f>
        <v>3</v>
      </c>
      <c r="B13" s="8">
        <v>9</v>
      </c>
      <c r="C13" s="74">
        <f t="shared" si="0"/>
        <v>15.7</v>
      </c>
      <c r="D13" s="75">
        <f t="shared" si="1"/>
        <v>24.7</v>
      </c>
      <c r="E13" s="6"/>
      <c r="F13" s="78"/>
      <c r="G13" s="79"/>
      <c r="H13" s="79"/>
      <c r="I13" s="80"/>
      <c r="J13" s="6"/>
      <c r="K13" s="84"/>
      <c r="L13" s="85"/>
      <c r="M13" s="85"/>
      <c r="N13" s="86"/>
      <c r="O13" s="6"/>
      <c r="P13" s="84"/>
      <c r="Q13" s="85"/>
      <c r="R13" s="85"/>
      <c r="S13" s="86"/>
      <c r="T13" s="55"/>
      <c r="U13" s="150"/>
      <c r="V13" s="301"/>
      <c r="W13" s="302"/>
      <c r="X13" s="303"/>
      <c r="Y13" s="54"/>
      <c r="Z13" s="49"/>
      <c r="AA13" s="49"/>
      <c r="AB13" s="49"/>
      <c r="AC13" s="49"/>
      <c r="AD13" s="49"/>
      <c r="AE13" s="49"/>
      <c r="AF13" s="49"/>
      <c r="AG13" s="49"/>
      <c r="AH13" s="49"/>
      <c r="AI13" s="53"/>
    </row>
    <row r="14" spans="1:35" ht="15.95" customHeight="1">
      <c r="A14" s="33">
        <f>+A13+1</f>
        <v>4</v>
      </c>
      <c r="B14" s="8">
        <v>9</v>
      </c>
      <c r="C14" s="74">
        <f>+D13</f>
        <v>24.7</v>
      </c>
      <c r="D14" s="75">
        <f t="shared" si="1"/>
        <v>33.700000000000003</v>
      </c>
      <c r="E14" s="6"/>
      <c r="F14" s="78"/>
      <c r="G14" s="79"/>
      <c r="H14" s="79"/>
      <c r="I14" s="80"/>
      <c r="J14" s="6"/>
      <c r="K14" s="84"/>
      <c r="L14" s="85"/>
      <c r="M14" s="85"/>
      <c r="N14" s="86"/>
      <c r="O14" s="6"/>
      <c r="P14" s="84"/>
      <c r="Q14" s="85"/>
      <c r="R14" s="85"/>
      <c r="S14" s="86"/>
      <c r="T14" s="55"/>
      <c r="U14" s="149"/>
      <c r="V14" s="301"/>
      <c r="W14" s="302"/>
      <c r="X14" s="303"/>
      <c r="Y14" s="54"/>
      <c r="Z14" s="49"/>
      <c r="AA14" s="49"/>
      <c r="AB14" s="49"/>
      <c r="AC14" s="49"/>
      <c r="AD14" s="49"/>
      <c r="AE14" s="49"/>
      <c r="AF14" s="49"/>
      <c r="AG14" s="49"/>
      <c r="AH14" s="49"/>
      <c r="AI14" s="53"/>
    </row>
    <row r="15" spans="1:35" ht="15.95" customHeight="1">
      <c r="A15" s="33">
        <f t="shared" si="2"/>
        <v>5</v>
      </c>
      <c r="B15" s="8">
        <v>9</v>
      </c>
      <c r="C15" s="74">
        <f t="shared" si="0"/>
        <v>33.700000000000003</v>
      </c>
      <c r="D15" s="75">
        <f t="shared" si="1"/>
        <v>42.7</v>
      </c>
      <c r="E15" s="6"/>
      <c r="F15" s="78"/>
      <c r="G15" s="79"/>
      <c r="H15" s="79"/>
      <c r="I15" s="80"/>
      <c r="J15" s="6"/>
      <c r="K15" s="84"/>
      <c r="L15" s="85"/>
      <c r="M15" s="85"/>
      <c r="N15" s="86"/>
      <c r="O15" s="6"/>
      <c r="P15" s="84"/>
      <c r="Q15" s="85"/>
      <c r="R15" s="85"/>
      <c r="S15" s="86"/>
      <c r="T15" s="55"/>
      <c r="U15" s="149"/>
      <c r="V15" s="301"/>
      <c r="W15" s="302"/>
      <c r="X15" s="303"/>
      <c r="Y15" s="54"/>
      <c r="Z15" s="49"/>
      <c r="AA15" s="49"/>
      <c r="AB15" s="49"/>
      <c r="AC15" s="49"/>
      <c r="AD15" s="49"/>
      <c r="AE15" s="49"/>
      <c r="AF15" s="49"/>
      <c r="AG15" s="49"/>
      <c r="AH15" s="49"/>
      <c r="AI15" s="53"/>
    </row>
    <row r="16" spans="1:35" ht="15.95" customHeight="1">
      <c r="A16" s="33">
        <f t="shared" si="2"/>
        <v>6</v>
      </c>
      <c r="B16" s="8">
        <v>9</v>
      </c>
      <c r="C16" s="74">
        <f t="shared" si="0"/>
        <v>42.7</v>
      </c>
      <c r="D16" s="75">
        <f t="shared" si="1"/>
        <v>51.7</v>
      </c>
      <c r="E16" s="6"/>
      <c r="F16" s="78"/>
      <c r="G16" s="79"/>
      <c r="H16" s="79"/>
      <c r="I16" s="80"/>
      <c r="J16" s="6"/>
      <c r="K16" s="84"/>
      <c r="L16" s="85"/>
      <c r="M16" s="85"/>
      <c r="N16" s="86"/>
      <c r="O16" s="6"/>
      <c r="P16" s="84"/>
      <c r="Q16" s="85"/>
      <c r="R16" s="85"/>
      <c r="S16" s="86"/>
      <c r="T16" s="55"/>
      <c r="U16" s="149"/>
      <c r="V16" s="301"/>
      <c r="W16" s="302"/>
      <c r="X16" s="303"/>
      <c r="Y16" s="54"/>
      <c r="Z16" s="49"/>
      <c r="AA16" s="49"/>
      <c r="AB16" s="49"/>
      <c r="AC16" s="49"/>
      <c r="AD16" s="49"/>
      <c r="AE16" s="49"/>
      <c r="AF16" s="49"/>
      <c r="AG16" s="49"/>
      <c r="AH16" s="49"/>
      <c r="AI16" s="53"/>
    </row>
    <row r="17" spans="1:35" ht="15.95" customHeight="1">
      <c r="A17" s="33">
        <f t="shared" si="2"/>
        <v>7</v>
      </c>
      <c r="B17" s="8">
        <v>9</v>
      </c>
      <c r="C17" s="74">
        <f t="shared" si="0"/>
        <v>51.7</v>
      </c>
      <c r="D17" s="75">
        <f t="shared" si="1"/>
        <v>60.7</v>
      </c>
      <c r="E17" s="6"/>
      <c r="F17" s="78"/>
      <c r="G17" s="79"/>
      <c r="H17" s="79"/>
      <c r="I17" s="80"/>
      <c r="J17" s="6"/>
      <c r="K17" s="84"/>
      <c r="L17" s="85"/>
      <c r="M17" s="85"/>
      <c r="N17" s="86"/>
      <c r="O17" s="6"/>
      <c r="P17" s="84"/>
      <c r="Q17" s="85"/>
      <c r="R17" s="85"/>
      <c r="S17" s="86"/>
      <c r="T17" s="55"/>
      <c r="U17" s="149"/>
      <c r="V17" s="301"/>
      <c r="W17" s="302"/>
      <c r="X17" s="303"/>
      <c r="Y17" s="54"/>
      <c r="Z17" s="49"/>
      <c r="AA17" s="49"/>
      <c r="AB17" s="49"/>
      <c r="AC17" s="49"/>
      <c r="AD17" s="49"/>
      <c r="AE17" s="49"/>
      <c r="AF17" s="49"/>
      <c r="AG17" s="49"/>
      <c r="AH17" s="49"/>
      <c r="AI17" s="53"/>
    </row>
    <row r="18" spans="1:35" ht="15.95" customHeight="1">
      <c r="A18" s="33">
        <f t="shared" si="2"/>
        <v>8</v>
      </c>
      <c r="B18" s="8">
        <v>9</v>
      </c>
      <c r="C18" s="74">
        <f t="shared" si="0"/>
        <v>60.7</v>
      </c>
      <c r="D18" s="75">
        <f t="shared" si="1"/>
        <v>69.7</v>
      </c>
      <c r="E18" s="6"/>
      <c r="F18" s="78"/>
      <c r="G18" s="79"/>
      <c r="H18" s="79"/>
      <c r="I18" s="80"/>
      <c r="J18" s="6"/>
      <c r="K18" s="84"/>
      <c r="L18" s="85"/>
      <c r="M18" s="85"/>
      <c r="N18" s="86"/>
      <c r="O18" s="6"/>
      <c r="P18" s="84"/>
      <c r="Q18" s="85"/>
      <c r="R18" s="85"/>
      <c r="S18" s="86"/>
      <c r="T18" s="55"/>
      <c r="U18" s="149"/>
      <c r="V18" s="301"/>
      <c r="W18" s="302"/>
      <c r="X18" s="303"/>
      <c r="Y18" s="54"/>
      <c r="Z18" s="49"/>
      <c r="AA18" s="49"/>
      <c r="AB18" s="49"/>
      <c r="AC18" s="49"/>
      <c r="AD18" s="49"/>
      <c r="AE18" s="49"/>
      <c r="AF18" s="49"/>
      <c r="AG18" s="49"/>
      <c r="AH18" s="49"/>
      <c r="AI18" s="53"/>
    </row>
    <row r="19" spans="1:35" ht="15.95" customHeight="1">
      <c r="A19" s="33">
        <f t="shared" si="2"/>
        <v>9</v>
      </c>
      <c r="B19" s="8">
        <v>9</v>
      </c>
      <c r="C19" s="74">
        <f t="shared" si="0"/>
        <v>69.7</v>
      </c>
      <c r="D19" s="75">
        <f t="shared" si="1"/>
        <v>78.7</v>
      </c>
      <c r="E19" s="6"/>
      <c r="F19" s="78"/>
      <c r="G19" s="79"/>
      <c r="H19" s="79"/>
      <c r="I19" s="80"/>
      <c r="J19" s="6"/>
      <c r="K19" s="84"/>
      <c r="L19" s="85"/>
      <c r="M19" s="85"/>
      <c r="N19" s="86"/>
      <c r="O19" s="6"/>
      <c r="P19" s="84"/>
      <c r="Q19" s="85"/>
      <c r="R19" s="85"/>
      <c r="S19" s="86"/>
      <c r="T19" s="55"/>
      <c r="U19" s="149"/>
      <c r="V19" s="301"/>
      <c r="W19" s="302"/>
      <c r="X19" s="303"/>
      <c r="Y19" s="54"/>
      <c r="Z19" s="49"/>
      <c r="AA19" s="49"/>
      <c r="AB19" s="49"/>
      <c r="AC19" s="49"/>
      <c r="AD19" s="49"/>
      <c r="AE19" s="49"/>
      <c r="AF19" s="49"/>
      <c r="AG19" s="49"/>
      <c r="AH19" s="49"/>
      <c r="AI19" s="53"/>
    </row>
    <row r="20" spans="1:35" ht="15.95" customHeight="1">
      <c r="A20" s="33">
        <f t="shared" si="2"/>
        <v>10</v>
      </c>
      <c r="B20" s="8">
        <v>9</v>
      </c>
      <c r="C20" s="74">
        <f t="shared" si="0"/>
        <v>78.7</v>
      </c>
      <c r="D20" s="75">
        <f t="shared" si="1"/>
        <v>87.7</v>
      </c>
      <c r="E20" s="6"/>
      <c r="F20" s="78"/>
      <c r="G20" s="79"/>
      <c r="H20" s="79"/>
      <c r="I20" s="80"/>
      <c r="J20" s="6"/>
      <c r="K20" s="84"/>
      <c r="L20" s="85"/>
      <c r="M20" s="85"/>
      <c r="N20" s="86"/>
      <c r="O20" s="6"/>
      <c r="P20" s="84"/>
      <c r="Q20" s="85"/>
      <c r="R20" s="85"/>
      <c r="S20" s="86"/>
      <c r="T20" s="55"/>
      <c r="U20" s="149"/>
      <c r="V20" s="301"/>
      <c r="W20" s="302"/>
      <c r="X20" s="303"/>
      <c r="Y20" s="54"/>
      <c r="Z20" s="49"/>
      <c r="AA20" s="49"/>
      <c r="AB20" s="49"/>
      <c r="AC20" s="49"/>
      <c r="AD20" s="49"/>
      <c r="AE20" s="49"/>
      <c r="AF20" s="49"/>
      <c r="AG20" s="49"/>
      <c r="AH20" s="49"/>
      <c r="AI20" s="53"/>
    </row>
    <row r="21" spans="1:35" ht="15.95" customHeight="1">
      <c r="A21" s="33">
        <f t="shared" si="2"/>
        <v>11</v>
      </c>
      <c r="B21" s="8">
        <v>9</v>
      </c>
      <c r="C21" s="74">
        <f t="shared" si="0"/>
        <v>87.7</v>
      </c>
      <c r="D21" s="75">
        <f t="shared" si="1"/>
        <v>96.7</v>
      </c>
      <c r="E21" s="6"/>
      <c r="F21" s="78"/>
      <c r="G21" s="79"/>
      <c r="H21" s="79"/>
      <c r="I21" s="80"/>
      <c r="J21" s="6"/>
      <c r="K21" s="84"/>
      <c r="L21" s="85"/>
      <c r="M21" s="85"/>
      <c r="N21" s="86"/>
      <c r="O21" s="6"/>
      <c r="P21" s="84"/>
      <c r="Q21" s="85"/>
      <c r="R21" s="85"/>
      <c r="S21" s="86"/>
      <c r="T21" s="55"/>
      <c r="U21" s="149"/>
      <c r="V21" s="301"/>
      <c r="W21" s="302"/>
      <c r="X21" s="303"/>
      <c r="Y21" s="54"/>
      <c r="Z21" s="49"/>
      <c r="AA21" s="49"/>
      <c r="AB21" s="49"/>
      <c r="AC21" s="49"/>
      <c r="AD21" s="49"/>
      <c r="AE21" s="49"/>
      <c r="AF21" s="49"/>
      <c r="AG21" s="49"/>
      <c r="AH21" s="49"/>
      <c r="AI21" s="53"/>
    </row>
    <row r="22" spans="1:35" ht="15.95" customHeight="1">
      <c r="A22" s="33">
        <f t="shared" si="2"/>
        <v>12</v>
      </c>
      <c r="B22" s="8">
        <v>9</v>
      </c>
      <c r="C22" s="74">
        <f t="shared" si="0"/>
        <v>96.7</v>
      </c>
      <c r="D22" s="75">
        <f t="shared" si="1"/>
        <v>105.7</v>
      </c>
      <c r="E22" s="6"/>
      <c r="F22" s="78"/>
      <c r="G22" s="79"/>
      <c r="H22" s="79"/>
      <c r="I22" s="80"/>
      <c r="J22" s="6"/>
      <c r="K22" s="84"/>
      <c r="L22" s="85"/>
      <c r="M22" s="85"/>
      <c r="N22" s="86"/>
      <c r="O22" s="6"/>
      <c r="P22" s="84"/>
      <c r="Q22" s="85"/>
      <c r="R22" s="85"/>
      <c r="S22" s="86"/>
      <c r="T22" s="55"/>
      <c r="U22" s="19"/>
      <c r="V22" s="301"/>
      <c r="W22" s="302"/>
      <c r="X22" s="303"/>
      <c r="Y22" s="54"/>
      <c r="Z22" s="49"/>
      <c r="AA22" s="49"/>
      <c r="AB22" s="49"/>
      <c r="AC22" s="49"/>
      <c r="AD22" s="49"/>
      <c r="AE22" s="49"/>
      <c r="AF22" s="49"/>
      <c r="AG22" s="49"/>
      <c r="AH22" s="49"/>
      <c r="AI22" s="53"/>
    </row>
    <row r="23" spans="1:35" ht="15.95" customHeight="1">
      <c r="A23" s="33">
        <f t="shared" si="2"/>
        <v>13</v>
      </c>
      <c r="B23" s="8">
        <v>9</v>
      </c>
      <c r="C23" s="74">
        <f t="shared" si="0"/>
        <v>105.7</v>
      </c>
      <c r="D23" s="75">
        <f t="shared" si="1"/>
        <v>114.7</v>
      </c>
      <c r="E23" s="6"/>
      <c r="F23" s="78"/>
      <c r="G23" s="79"/>
      <c r="H23" s="79"/>
      <c r="I23" s="80"/>
      <c r="J23" s="6"/>
      <c r="K23" s="84"/>
      <c r="L23" s="85"/>
      <c r="M23" s="85"/>
      <c r="N23" s="86"/>
      <c r="O23" s="6"/>
      <c r="P23" s="84"/>
      <c r="Q23" s="85"/>
      <c r="R23" s="85"/>
      <c r="S23" s="86"/>
      <c r="T23" s="55"/>
      <c r="U23" s="19"/>
      <c r="V23" s="301"/>
      <c r="W23" s="302"/>
      <c r="X23" s="303"/>
      <c r="Y23" s="54"/>
      <c r="Z23" s="49"/>
      <c r="AA23" s="49"/>
      <c r="AB23" s="49"/>
      <c r="AC23" s="49"/>
      <c r="AD23" s="49"/>
      <c r="AE23" s="49"/>
      <c r="AF23" s="49"/>
      <c r="AG23" s="49"/>
      <c r="AH23" s="49"/>
      <c r="AI23" s="53"/>
    </row>
    <row r="24" spans="1:35" ht="15.95" customHeight="1">
      <c r="A24" s="33">
        <f t="shared" si="2"/>
        <v>14</v>
      </c>
      <c r="B24" s="8">
        <v>9</v>
      </c>
      <c r="C24" s="74">
        <f t="shared" si="0"/>
        <v>114.7</v>
      </c>
      <c r="D24" s="75">
        <f t="shared" si="1"/>
        <v>123.7</v>
      </c>
      <c r="E24" s="6"/>
      <c r="F24" s="78"/>
      <c r="G24" s="79"/>
      <c r="H24" s="79"/>
      <c r="I24" s="80"/>
      <c r="J24" s="6"/>
      <c r="K24" s="84"/>
      <c r="L24" s="85"/>
      <c r="M24" s="85"/>
      <c r="N24" s="86"/>
      <c r="O24" s="6"/>
      <c r="P24" s="84"/>
      <c r="Q24" s="85"/>
      <c r="R24" s="85"/>
      <c r="S24" s="86"/>
      <c r="T24" s="55"/>
      <c r="U24" s="19"/>
      <c r="V24" s="301"/>
      <c r="W24" s="302"/>
      <c r="X24" s="303"/>
      <c r="Y24" s="54"/>
      <c r="Z24" s="49"/>
      <c r="AA24" s="49"/>
      <c r="AB24" s="49"/>
      <c r="AC24" s="49"/>
      <c r="AD24" s="49"/>
      <c r="AE24" s="49"/>
      <c r="AF24" s="49"/>
      <c r="AG24" s="49"/>
      <c r="AH24" s="49"/>
      <c r="AI24" s="53"/>
    </row>
    <row r="25" spans="1:35" ht="15.95" customHeight="1">
      <c r="A25" s="33">
        <f t="shared" si="2"/>
        <v>15</v>
      </c>
      <c r="B25" s="8">
        <v>9</v>
      </c>
      <c r="C25" s="74">
        <f t="shared" si="0"/>
        <v>123.7</v>
      </c>
      <c r="D25" s="75">
        <f t="shared" si="1"/>
        <v>132.69999999999999</v>
      </c>
      <c r="E25" s="6"/>
      <c r="F25" s="78"/>
      <c r="G25" s="79"/>
      <c r="H25" s="79"/>
      <c r="I25" s="80"/>
      <c r="J25" s="6"/>
      <c r="K25" s="84"/>
      <c r="L25" s="85"/>
      <c r="M25" s="85"/>
      <c r="N25" s="86"/>
      <c r="O25" s="6"/>
      <c r="P25" s="84"/>
      <c r="Q25" s="85"/>
      <c r="R25" s="85"/>
      <c r="S25" s="86"/>
      <c r="T25" s="55"/>
      <c r="U25" s="19"/>
      <c r="V25" s="301"/>
      <c r="W25" s="302"/>
      <c r="X25" s="303"/>
      <c r="Y25" s="54"/>
      <c r="Z25" s="49"/>
      <c r="AA25" s="49"/>
      <c r="AB25" s="49"/>
      <c r="AC25" s="49"/>
      <c r="AD25" s="49"/>
      <c r="AE25" s="49"/>
      <c r="AF25" s="49"/>
      <c r="AG25" s="49"/>
      <c r="AH25" s="49"/>
      <c r="AI25" s="53"/>
    </row>
    <row r="26" spans="1:35" ht="15.95" customHeight="1">
      <c r="A26" s="33">
        <f t="shared" si="2"/>
        <v>16</v>
      </c>
      <c r="B26" s="8">
        <v>9</v>
      </c>
      <c r="C26" s="74">
        <f t="shared" si="0"/>
        <v>132.69999999999999</v>
      </c>
      <c r="D26" s="75">
        <f t="shared" si="1"/>
        <v>141.69999999999999</v>
      </c>
      <c r="E26" s="6"/>
      <c r="F26" s="78"/>
      <c r="G26" s="79"/>
      <c r="H26" s="79"/>
      <c r="I26" s="80"/>
      <c r="J26" s="6"/>
      <c r="K26" s="84"/>
      <c r="L26" s="85"/>
      <c r="M26" s="85"/>
      <c r="N26" s="86"/>
      <c r="O26" s="6"/>
      <c r="P26" s="84"/>
      <c r="Q26" s="85"/>
      <c r="R26" s="85"/>
      <c r="S26" s="86"/>
      <c r="T26" s="55"/>
      <c r="U26" s="19"/>
      <c r="V26" s="301"/>
      <c r="W26" s="302"/>
      <c r="X26" s="303"/>
      <c r="Y26" s="54"/>
      <c r="Z26" s="49"/>
      <c r="AA26" s="49"/>
      <c r="AB26" s="49"/>
      <c r="AC26" s="49"/>
      <c r="AD26" s="49"/>
      <c r="AE26" s="49"/>
      <c r="AF26" s="49"/>
      <c r="AG26" s="49"/>
      <c r="AH26" s="49"/>
      <c r="AI26" s="53"/>
    </row>
    <row r="27" spans="1:35" ht="15.95" customHeight="1">
      <c r="A27" s="33">
        <f t="shared" si="2"/>
        <v>17</v>
      </c>
      <c r="B27" s="8">
        <v>9</v>
      </c>
      <c r="C27" s="74">
        <f t="shared" si="0"/>
        <v>141.69999999999999</v>
      </c>
      <c r="D27" s="75">
        <f t="shared" si="1"/>
        <v>150.69999999999999</v>
      </c>
      <c r="E27" s="6"/>
      <c r="F27" s="78"/>
      <c r="G27" s="79"/>
      <c r="H27" s="79"/>
      <c r="I27" s="80"/>
      <c r="J27" s="6"/>
      <c r="K27" s="84"/>
      <c r="L27" s="85"/>
      <c r="M27" s="85"/>
      <c r="N27" s="86"/>
      <c r="O27" s="6"/>
      <c r="P27" s="84"/>
      <c r="Q27" s="85"/>
      <c r="R27" s="85"/>
      <c r="S27" s="86"/>
      <c r="T27" s="55"/>
      <c r="U27" s="19"/>
      <c r="V27" s="301"/>
      <c r="W27" s="302"/>
      <c r="X27" s="303"/>
      <c r="Y27" s="54"/>
      <c r="Z27" s="49"/>
      <c r="AA27" s="49"/>
      <c r="AB27" s="49"/>
      <c r="AC27" s="49"/>
      <c r="AD27" s="49"/>
      <c r="AE27" s="49"/>
      <c r="AF27" s="49"/>
      <c r="AG27" s="49"/>
      <c r="AH27" s="49"/>
      <c r="AI27" s="53"/>
    </row>
    <row r="28" spans="1:35" ht="15.95" customHeight="1">
      <c r="A28" s="33">
        <f>+A27+1</f>
        <v>18</v>
      </c>
      <c r="B28" s="8">
        <v>9</v>
      </c>
      <c r="C28" s="74">
        <f>+D27</f>
        <v>150.69999999999999</v>
      </c>
      <c r="D28" s="75">
        <f t="shared" si="1"/>
        <v>159.69999999999999</v>
      </c>
      <c r="E28" s="6"/>
      <c r="F28" s="78"/>
      <c r="G28" s="79"/>
      <c r="H28" s="79"/>
      <c r="I28" s="80"/>
      <c r="J28" s="6"/>
      <c r="K28" s="84"/>
      <c r="L28" s="85"/>
      <c r="M28" s="85"/>
      <c r="N28" s="86"/>
      <c r="O28" s="6"/>
      <c r="P28" s="84"/>
      <c r="Q28" s="85"/>
      <c r="R28" s="85"/>
      <c r="S28" s="86"/>
      <c r="T28" s="55"/>
      <c r="U28" s="19"/>
      <c r="V28" s="301"/>
      <c r="W28" s="302"/>
      <c r="X28" s="303"/>
      <c r="Y28" s="54"/>
      <c r="Z28" s="49"/>
      <c r="AA28" s="49"/>
      <c r="AB28" s="49"/>
      <c r="AC28" s="49"/>
      <c r="AD28" s="49"/>
      <c r="AE28" s="49"/>
      <c r="AF28" s="49"/>
      <c r="AG28" s="49"/>
      <c r="AH28" s="49"/>
      <c r="AI28" s="53"/>
    </row>
    <row r="29" spans="1:35" ht="15.95" customHeight="1">
      <c r="A29" s="33">
        <f>+A28+1</f>
        <v>19</v>
      </c>
      <c r="B29" s="8">
        <v>8.6</v>
      </c>
      <c r="C29" s="74">
        <f>+D28</f>
        <v>159.69999999999999</v>
      </c>
      <c r="D29" s="75">
        <f t="shared" si="1"/>
        <v>168.29999999999998</v>
      </c>
      <c r="E29" s="6"/>
      <c r="F29" s="78"/>
      <c r="G29" s="79"/>
      <c r="H29" s="79"/>
      <c r="I29" s="80"/>
      <c r="J29" s="6"/>
      <c r="K29" s="84"/>
      <c r="L29" s="85"/>
      <c r="M29" s="85"/>
      <c r="N29" s="86"/>
      <c r="O29" s="6"/>
      <c r="P29" s="84"/>
      <c r="Q29" s="85"/>
      <c r="R29" s="85"/>
      <c r="S29" s="86"/>
      <c r="T29" s="55"/>
      <c r="U29" s="19"/>
      <c r="V29" s="301"/>
      <c r="W29" s="302"/>
      <c r="X29" s="303"/>
      <c r="Y29" s="54"/>
      <c r="Z29" s="49"/>
      <c r="AA29" s="49"/>
      <c r="AB29" s="49"/>
      <c r="AC29" s="49"/>
      <c r="AD29" s="49"/>
      <c r="AE29" s="49"/>
      <c r="AF29" s="49"/>
      <c r="AG29" s="49"/>
      <c r="AH29" s="49"/>
      <c r="AI29" s="53"/>
    </row>
    <row r="30" spans="1:35" ht="15.95" customHeight="1">
      <c r="A30" s="5" t="s">
        <v>20</v>
      </c>
      <c r="B30" s="8">
        <v>0.7</v>
      </c>
      <c r="C30" s="74">
        <f t="shared" si="0"/>
        <v>168.29999999999998</v>
      </c>
      <c r="D30" s="75">
        <f t="shared" si="1"/>
        <v>168.99999999999997</v>
      </c>
      <c r="E30" s="6"/>
      <c r="F30" s="78"/>
      <c r="G30" s="79"/>
      <c r="H30" s="79"/>
      <c r="I30" s="80"/>
      <c r="J30" s="6"/>
      <c r="K30" s="84"/>
      <c r="L30" s="85"/>
      <c r="M30" s="85"/>
      <c r="N30" s="86"/>
      <c r="O30" s="6"/>
      <c r="P30" s="84"/>
      <c r="Q30" s="85"/>
      <c r="R30" s="85"/>
      <c r="S30" s="86"/>
      <c r="T30" s="55"/>
      <c r="U30" s="19"/>
      <c r="V30" s="301"/>
      <c r="W30" s="302"/>
      <c r="X30" s="303"/>
      <c r="Y30" s="54"/>
      <c r="Z30" s="49"/>
      <c r="AA30" s="49"/>
      <c r="AB30" s="49"/>
      <c r="AC30" s="49"/>
      <c r="AD30" s="49"/>
      <c r="AE30" s="49"/>
      <c r="AF30" s="49"/>
      <c r="AG30" s="49"/>
      <c r="AH30" s="49"/>
      <c r="AI30" s="53"/>
    </row>
    <row r="31" spans="1:35" ht="15.95" customHeight="1">
      <c r="A31" s="5"/>
      <c r="B31" s="8"/>
      <c r="C31" s="74"/>
      <c r="D31" s="75"/>
      <c r="E31" s="9"/>
      <c r="F31" s="78"/>
      <c r="G31" s="79"/>
      <c r="H31" s="79"/>
      <c r="I31" s="80"/>
      <c r="J31" s="9"/>
      <c r="K31" s="84"/>
      <c r="L31" s="85"/>
      <c r="M31" s="85"/>
      <c r="N31" s="86"/>
      <c r="O31" s="9"/>
      <c r="P31" s="84"/>
      <c r="Q31" s="85"/>
      <c r="R31" s="85"/>
      <c r="S31" s="86"/>
      <c r="T31" s="55"/>
      <c r="U31" s="19"/>
      <c r="V31" s="301"/>
      <c r="W31" s="302"/>
      <c r="X31" s="303"/>
      <c r="Y31" s="54"/>
      <c r="Z31" s="49"/>
      <c r="AA31" s="49"/>
      <c r="AB31" s="49"/>
      <c r="AC31" s="49"/>
      <c r="AD31" s="49"/>
      <c r="AE31" s="49"/>
      <c r="AF31" s="49"/>
      <c r="AG31" s="49"/>
      <c r="AH31" s="49"/>
      <c r="AI31" s="53"/>
    </row>
    <row r="32" spans="1:35" ht="15.95" customHeight="1">
      <c r="A32" s="26" t="s">
        <v>21</v>
      </c>
      <c r="B32" s="27"/>
      <c r="C32" s="76"/>
      <c r="D32" s="77"/>
      <c r="E32" s="28"/>
      <c r="F32" s="81">
        <f>SUM(F10:F31)</f>
        <v>0</v>
      </c>
      <c r="G32" s="82">
        <f>SUM(G10:G31)</f>
        <v>1</v>
      </c>
      <c r="H32" s="82">
        <f>SUM(H10:H31)</f>
        <v>0</v>
      </c>
      <c r="I32" s="83">
        <f>SUM(I10:I31)</f>
        <v>0</v>
      </c>
      <c r="J32" s="25"/>
      <c r="K32" s="87">
        <f>SUM(K10:K31)</f>
        <v>1</v>
      </c>
      <c r="L32" s="88">
        <f>SUM(L10:L31)</f>
        <v>1</v>
      </c>
      <c r="M32" s="88">
        <f>SUM(M10:M31)</f>
        <v>0</v>
      </c>
      <c r="N32" s="89">
        <f>SUM(N10:N31)</f>
        <v>0</v>
      </c>
      <c r="O32" s="25"/>
      <c r="P32" s="87">
        <f>SUM(P10:P31)</f>
        <v>0</v>
      </c>
      <c r="Q32" s="88">
        <f>SUM(Q10:Q31)</f>
        <v>0</v>
      </c>
      <c r="R32" s="88">
        <f>SUM(R10:R31)</f>
        <v>1</v>
      </c>
      <c r="S32" s="89">
        <f>SUM(S10:S31)</f>
        <v>0</v>
      </c>
      <c r="T32" s="56"/>
      <c r="U32" s="25">
        <f>SUM(U10:U31)</f>
        <v>0</v>
      </c>
      <c r="V32" s="304"/>
      <c r="W32" s="305"/>
      <c r="X32" s="306"/>
      <c r="Y32" s="54"/>
      <c r="Z32" s="49"/>
      <c r="AA32" s="49"/>
      <c r="AB32" s="49"/>
      <c r="AC32" s="49"/>
      <c r="AD32" s="49"/>
      <c r="AE32" s="49"/>
      <c r="AF32" s="49"/>
      <c r="AG32" s="49"/>
      <c r="AH32" s="49"/>
      <c r="AI32" s="53"/>
    </row>
    <row r="33" spans="1:35" s="49" customFormat="1" ht="15.95" customHeight="1">
      <c r="A33" s="142"/>
      <c r="AI33" s="53"/>
    </row>
    <row r="34" spans="1:35" ht="15.95" customHeight="1">
      <c r="A34" s="49"/>
      <c r="B34" s="50" t="s">
        <v>138</v>
      </c>
    </row>
    <row r="35" spans="1:35" ht="15.95" customHeight="1">
      <c r="A35" s="49"/>
      <c r="B35" s="49" t="s">
        <v>139</v>
      </c>
    </row>
    <row r="36" spans="1:35" ht="15.95" customHeight="1">
      <c r="A36" s="49"/>
    </row>
  </sheetData>
  <mergeCells count="74">
    <mergeCell ref="T6:T9"/>
    <mergeCell ref="U6:U9"/>
    <mergeCell ref="V6:W7"/>
    <mergeCell ref="H3:O3"/>
    <mergeCell ref="C6:D7"/>
    <mergeCell ref="C8:C9"/>
    <mergeCell ref="D8:D9"/>
    <mergeCell ref="P8:S8"/>
    <mergeCell ref="C3:E3"/>
    <mergeCell ref="F3:G3"/>
    <mergeCell ref="T3:U3"/>
    <mergeCell ref="T4:T5"/>
    <mergeCell ref="O5:S5"/>
    <mergeCell ref="L5:M5"/>
    <mergeCell ref="O4:S4"/>
    <mergeCell ref="P3:Q3"/>
    <mergeCell ref="B5:C5"/>
    <mergeCell ref="D5:I5"/>
    <mergeCell ref="J5:K5"/>
    <mergeCell ref="A1:D1"/>
    <mergeCell ref="T1:U1"/>
    <mergeCell ref="C2:E2"/>
    <mergeCell ref="F2:G2"/>
    <mergeCell ref="T2:U2"/>
    <mergeCell ref="H2:O2"/>
    <mergeCell ref="P2:Q2"/>
    <mergeCell ref="R2:S2"/>
    <mergeCell ref="R3:S3"/>
    <mergeCell ref="A4:A5"/>
    <mergeCell ref="B4:C4"/>
    <mergeCell ref="D4:I4"/>
    <mergeCell ref="J4:K4"/>
    <mergeCell ref="A6:A9"/>
    <mergeCell ref="B6:B9"/>
    <mergeCell ref="E6:S6"/>
    <mergeCell ref="E7:I7"/>
    <mergeCell ref="J7:N7"/>
    <mergeCell ref="O7:S7"/>
    <mergeCell ref="E8:E9"/>
    <mergeCell ref="F8:I8"/>
    <mergeCell ref="J8:J9"/>
    <mergeCell ref="K8:N8"/>
    <mergeCell ref="O8:O9"/>
    <mergeCell ref="X6:X7"/>
    <mergeCell ref="V8:X9"/>
    <mergeCell ref="V1:X1"/>
    <mergeCell ref="V2:X2"/>
    <mergeCell ref="V3:X3"/>
    <mergeCell ref="V4:X4"/>
    <mergeCell ref="V5:X5"/>
    <mergeCell ref="V17:X17"/>
    <mergeCell ref="V18:X18"/>
    <mergeCell ref="V19:X19"/>
    <mergeCell ref="V20:X20"/>
    <mergeCell ref="V12:X12"/>
    <mergeCell ref="V13:X13"/>
    <mergeCell ref="V14:X14"/>
    <mergeCell ref="V15:X15"/>
    <mergeCell ref="L4:M4"/>
    <mergeCell ref="V31:X31"/>
    <mergeCell ref="V32:X32"/>
    <mergeCell ref="V10:X10"/>
    <mergeCell ref="V11:X11"/>
    <mergeCell ref="V26:X26"/>
    <mergeCell ref="V27:X27"/>
    <mergeCell ref="V28:X28"/>
    <mergeCell ref="V29:X29"/>
    <mergeCell ref="V30:X30"/>
    <mergeCell ref="V21:X21"/>
    <mergeCell ref="V22:X22"/>
    <mergeCell ref="V23:X23"/>
    <mergeCell ref="V24:X24"/>
    <mergeCell ref="V25:X25"/>
    <mergeCell ref="V16:X16"/>
  </mergeCells>
  <phoneticPr fontId="8"/>
  <dataValidations disablePrompts="1" count="1">
    <dataValidation type="list" allowBlank="1" showInputMessage="1" showErrorMessage="1" sqref="J31 O31">
      <formula1>#REF!</formula1>
    </dataValidation>
  </dataValidations>
  <printOptions horizontalCentered="1"/>
  <pageMargins left="0.39370078740157483" right="0.39370078740157483" top="0.82677165354330717" bottom="0.47244094488188981" header="0.62992125984251968" footer="0.23622047244094491"/>
  <pageSetup paperSize="9" scale="89" fitToHeight="10" orientation="landscape" r:id="rId1"/>
  <headerFooter alignWithMargins="0">
    <oddFooter>&amp;R&amp;"ＭＳ Ｐ明朝,標準"&amp;10　　
&amp;"ＭＳ Ｐゴシック,標準"&amp;11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39"/>
  <sheetViews>
    <sheetView showGridLines="0" view="pageBreakPreview" zoomScale="61" zoomScaleNormal="50" zoomScaleSheetLayoutView="61" workbookViewId="0">
      <selection activeCell="Q13" sqref="Q13"/>
    </sheetView>
  </sheetViews>
  <sheetFormatPr defaultRowHeight="13.5"/>
  <cols>
    <col min="1" max="35" width="6.625" style="66" customWidth="1"/>
    <col min="36" max="37" width="4.125" style="66" customWidth="1"/>
    <col min="38" max="38" width="5.625" style="66" customWidth="1"/>
    <col min="39" max="41" width="4.75" style="66" customWidth="1"/>
    <col min="42" max="42" width="5.25" style="66" customWidth="1"/>
    <col min="43" max="43" width="4.625" style="66" bestFit="1" customWidth="1"/>
    <col min="44" max="44" width="7.625" style="66" bestFit="1" customWidth="1"/>
    <col min="45" max="45" width="12.875" style="66" bestFit="1" customWidth="1"/>
    <col min="46" max="46" width="9.375" style="66" bestFit="1" customWidth="1"/>
    <col min="47" max="47" width="5.875" style="66" bestFit="1" customWidth="1"/>
    <col min="48" max="48" width="4.625" style="66" customWidth="1"/>
    <col min="49" max="49" width="3.75" style="66" bestFit="1" customWidth="1"/>
    <col min="50" max="51" width="9" style="66"/>
    <col min="52" max="75" width="7.875" style="66" customWidth="1"/>
    <col min="76" max="16384" width="9" style="66"/>
  </cols>
  <sheetData>
    <row r="1" spans="1:75" ht="15.95" customHeight="1">
      <c r="A1" s="357" t="s">
        <v>37</v>
      </c>
      <c r="B1" s="358"/>
      <c r="C1" s="358"/>
      <c r="D1" s="358"/>
      <c r="E1" s="65" t="s">
        <v>36</v>
      </c>
      <c r="F1" s="67"/>
      <c r="G1" s="67"/>
      <c r="H1" s="68"/>
      <c r="I1" s="68"/>
      <c r="J1" s="68"/>
      <c r="K1" s="68"/>
      <c r="L1" s="68"/>
      <c r="M1" s="68"/>
      <c r="N1" s="68"/>
      <c r="O1" s="68"/>
      <c r="P1" s="68"/>
      <c r="Q1" s="68"/>
      <c r="R1" s="68"/>
      <c r="S1" s="68"/>
      <c r="T1" s="68"/>
      <c r="U1" s="68"/>
      <c r="V1" s="68"/>
      <c r="W1" s="68"/>
      <c r="X1" s="68"/>
      <c r="Y1" s="67"/>
      <c r="Z1" s="67"/>
      <c r="AA1" s="67"/>
      <c r="AB1" s="67"/>
      <c r="AC1" s="67"/>
      <c r="AD1" s="359" t="s">
        <v>0</v>
      </c>
      <c r="AE1" s="360"/>
      <c r="AF1" s="361"/>
      <c r="AG1" s="315">
        <f>'2-1a'!W1</f>
        <v>0</v>
      </c>
      <c r="AH1" s="362"/>
      <c r="AI1" s="363"/>
      <c r="AZ1" s="472" t="s">
        <v>134</v>
      </c>
      <c r="BA1" s="461" t="s">
        <v>135</v>
      </c>
      <c r="BB1" s="463" t="s">
        <v>65</v>
      </c>
      <c r="BC1" s="464"/>
      <c r="BD1" s="465" t="s">
        <v>87</v>
      </c>
      <c r="BE1" s="465"/>
      <c r="BF1" s="465"/>
      <c r="BG1" s="465"/>
      <c r="BH1" s="465"/>
      <c r="BI1" s="465"/>
      <c r="BJ1" s="465"/>
      <c r="BK1" s="465"/>
      <c r="BL1" s="465"/>
      <c r="BM1" s="465"/>
      <c r="BN1" s="465"/>
      <c r="BO1" s="465"/>
      <c r="BP1" s="465"/>
      <c r="BQ1" s="465"/>
      <c r="BR1" s="465"/>
      <c r="BS1" s="466" t="s">
        <v>136</v>
      </c>
      <c r="BT1" s="467"/>
      <c r="BU1" s="468"/>
      <c r="BV1" s="466"/>
      <c r="BW1" s="469"/>
    </row>
    <row r="2" spans="1:75" ht="15.95" customHeight="1">
      <c r="A2" s="34" t="s">
        <v>1</v>
      </c>
      <c r="B2" s="35"/>
      <c r="C2" s="364" t="str">
        <f>+'2-1a'!C3</f>
        <v>　○○トンネル</v>
      </c>
      <c r="D2" s="365"/>
      <c r="E2" s="366"/>
      <c r="F2" s="367" t="s">
        <v>3</v>
      </c>
      <c r="G2" s="368"/>
      <c r="H2" s="335">
        <f>'2-1a'!H2</f>
        <v>0</v>
      </c>
      <c r="I2" s="369"/>
      <c r="J2" s="369"/>
      <c r="K2" s="369"/>
      <c r="L2" s="369"/>
      <c r="M2" s="369"/>
      <c r="N2" s="369"/>
      <c r="O2" s="369"/>
      <c r="P2" s="362"/>
      <c r="Q2" s="362"/>
      <c r="R2" s="362"/>
      <c r="S2" s="362"/>
      <c r="T2" s="362"/>
      <c r="U2" s="362"/>
      <c r="V2" s="362"/>
      <c r="W2" s="362"/>
      <c r="X2" s="363"/>
      <c r="Y2" s="367" t="s">
        <v>4</v>
      </c>
      <c r="Z2" s="370"/>
      <c r="AA2" s="339">
        <f>'2-1a'!S2</f>
        <v>0</v>
      </c>
      <c r="AB2" s="371"/>
      <c r="AC2" s="248"/>
      <c r="AD2" s="372" t="s">
        <v>70</v>
      </c>
      <c r="AE2" s="360"/>
      <c r="AF2" s="361"/>
      <c r="AG2" s="315">
        <f>'2-1a'!W2</f>
        <v>0</v>
      </c>
      <c r="AH2" s="362"/>
      <c r="AI2" s="363"/>
      <c r="AQ2" s="66" t="s">
        <v>128</v>
      </c>
      <c r="AZ2" s="473"/>
      <c r="BA2" s="205"/>
      <c r="BB2" s="222"/>
      <c r="BC2" s="223"/>
      <c r="BD2" s="475" t="s">
        <v>16</v>
      </c>
      <c r="BE2" s="476"/>
      <c r="BF2" s="476"/>
      <c r="BG2" s="476"/>
      <c r="BH2" s="477"/>
      <c r="BI2" s="483" t="s">
        <v>17</v>
      </c>
      <c r="BJ2" s="484"/>
      <c r="BK2" s="484"/>
      <c r="BL2" s="484"/>
      <c r="BM2" s="484"/>
      <c r="BN2" s="483" t="s">
        <v>18</v>
      </c>
      <c r="BO2" s="483"/>
      <c r="BP2" s="484"/>
      <c r="BQ2" s="484"/>
      <c r="BR2" s="484"/>
      <c r="BS2" s="478" t="s">
        <v>77</v>
      </c>
      <c r="BT2" s="478" t="s">
        <v>75</v>
      </c>
      <c r="BU2" s="478" t="s">
        <v>76</v>
      </c>
      <c r="BV2" s="478"/>
      <c r="BW2" s="485"/>
    </row>
    <row r="3" spans="1:75" ht="15.95" customHeight="1" thickBot="1">
      <c r="A3" s="30" t="s">
        <v>7</v>
      </c>
      <c r="B3" s="29"/>
      <c r="C3" s="383" t="str">
        <f>+'2-1a'!C3:E3</f>
        <v>　○○トンネル</v>
      </c>
      <c r="D3" s="384"/>
      <c r="E3" s="385"/>
      <c r="F3" s="210" t="s">
        <v>72</v>
      </c>
      <c r="G3" s="249"/>
      <c r="H3" s="280">
        <f>'2-1a'!H3</f>
        <v>0</v>
      </c>
      <c r="I3" s="281"/>
      <c r="J3" s="281"/>
      <c r="K3" s="281"/>
      <c r="L3" s="281"/>
      <c r="M3" s="281"/>
      <c r="N3" s="281"/>
      <c r="O3" s="281"/>
      <c r="P3" s="281"/>
      <c r="Q3" s="281"/>
      <c r="R3" s="281"/>
      <c r="S3" s="281"/>
      <c r="T3" s="281"/>
      <c r="U3" s="281"/>
      <c r="V3" s="281"/>
      <c r="W3" s="281"/>
      <c r="X3" s="282"/>
      <c r="Y3" s="386" t="s">
        <v>83</v>
      </c>
      <c r="Z3" s="387"/>
      <c r="AA3" s="388">
        <f>'2-1a'!S3</f>
        <v>0</v>
      </c>
      <c r="AB3" s="389"/>
      <c r="AC3" s="390"/>
      <c r="AD3" s="257" t="s">
        <v>71</v>
      </c>
      <c r="AE3" s="281"/>
      <c r="AF3" s="282"/>
      <c r="AG3" s="323">
        <f>'2-1a'!W3</f>
        <v>0</v>
      </c>
      <c r="AH3" s="281"/>
      <c r="AI3" s="282"/>
      <c r="AQ3" s="66" t="s">
        <v>23</v>
      </c>
      <c r="AR3" s="191" t="s">
        <v>165</v>
      </c>
      <c r="AS3" s="163" t="s">
        <v>168</v>
      </c>
      <c r="AT3" s="164" t="s">
        <v>175</v>
      </c>
      <c r="AU3" s="164" t="s">
        <v>178</v>
      </c>
      <c r="AV3" s="130" t="s">
        <v>180</v>
      </c>
      <c r="AW3" s="66" t="s">
        <v>78</v>
      </c>
      <c r="AX3" s="190" t="s">
        <v>214</v>
      </c>
      <c r="AZ3" s="473"/>
      <c r="BA3" s="205"/>
      <c r="BB3" s="470" t="s">
        <v>42</v>
      </c>
      <c r="BC3" s="487" t="s">
        <v>43</v>
      </c>
      <c r="BD3" s="212" t="s">
        <v>88</v>
      </c>
      <c r="BE3" s="481" t="s">
        <v>163</v>
      </c>
      <c r="BF3" s="482"/>
      <c r="BG3" s="482"/>
      <c r="BH3" s="482"/>
      <c r="BI3" s="216" t="s">
        <v>88</v>
      </c>
      <c r="BJ3" s="481" t="s">
        <v>103</v>
      </c>
      <c r="BK3" s="482"/>
      <c r="BL3" s="482"/>
      <c r="BM3" s="482"/>
      <c r="BN3" s="216" t="s">
        <v>88</v>
      </c>
      <c r="BO3" s="481" t="s">
        <v>103</v>
      </c>
      <c r="BP3" s="482"/>
      <c r="BQ3" s="482"/>
      <c r="BR3" s="482"/>
      <c r="BS3" s="479"/>
      <c r="BT3" s="479"/>
      <c r="BU3" s="479"/>
      <c r="BV3" s="479"/>
      <c r="BW3" s="486"/>
    </row>
    <row r="4" spans="1:75" ht="15.95" customHeight="1">
      <c r="A4" s="373" t="s">
        <v>107</v>
      </c>
      <c r="B4" s="375" t="s">
        <v>46</v>
      </c>
      <c r="C4" s="377" t="s">
        <v>144</v>
      </c>
      <c r="D4" s="229"/>
      <c r="E4" s="229"/>
      <c r="F4" s="229"/>
      <c r="G4" s="229"/>
      <c r="H4" s="229"/>
      <c r="I4" s="229"/>
      <c r="J4" s="229"/>
      <c r="K4" s="229"/>
      <c r="L4" s="229"/>
      <c r="M4" s="229"/>
      <c r="N4" s="229"/>
      <c r="O4" s="229"/>
      <c r="P4" s="229"/>
      <c r="Q4" s="229"/>
      <c r="R4" s="206" t="s">
        <v>100</v>
      </c>
      <c r="S4" s="229"/>
      <c r="T4" s="229"/>
      <c r="U4" s="229"/>
      <c r="V4" s="229"/>
      <c r="W4" s="229"/>
      <c r="X4" s="229"/>
      <c r="Y4" s="229"/>
      <c r="Z4" s="229"/>
      <c r="AA4" s="229"/>
      <c r="AB4" s="229"/>
      <c r="AC4" s="229"/>
      <c r="AD4" s="229"/>
      <c r="AE4" s="229"/>
      <c r="AF4" s="378"/>
      <c r="AG4" s="379" t="s">
        <v>153</v>
      </c>
      <c r="AH4" s="380"/>
      <c r="AI4" s="381"/>
      <c r="AQ4" s="66" t="s">
        <v>24</v>
      </c>
      <c r="AR4" s="191" t="s">
        <v>166</v>
      </c>
      <c r="AS4" s="163" t="s">
        <v>169</v>
      </c>
      <c r="AT4" s="164" t="s">
        <v>176</v>
      </c>
      <c r="AU4" s="164" t="s">
        <v>179</v>
      </c>
      <c r="AV4" s="130" t="s">
        <v>181</v>
      </c>
      <c r="AW4" s="66" t="s">
        <v>125</v>
      </c>
      <c r="AX4" s="130" t="s">
        <v>183</v>
      </c>
      <c r="AZ4" s="474"/>
      <c r="BA4" s="462"/>
      <c r="BB4" s="471"/>
      <c r="BC4" s="471"/>
      <c r="BD4" s="488"/>
      <c r="BE4" s="166" t="s">
        <v>44</v>
      </c>
      <c r="BF4" s="166" t="s">
        <v>24</v>
      </c>
      <c r="BG4" s="166" t="s">
        <v>26</v>
      </c>
      <c r="BH4" s="166" t="s">
        <v>27</v>
      </c>
      <c r="BI4" s="480"/>
      <c r="BJ4" s="166" t="s">
        <v>44</v>
      </c>
      <c r="BK4" s="166" t="s">
        <v>24</v>
      </c>
      <c r="BL4" s="166" t="s">
        <v>26</v>
      </c>
      <c r="BM4" s="166" t="s">
        <v>27</v>
      </c>
      <c r="BN4" s="480"/>
      <c r="BO4" s="166" t="s">
        <v>44</v>
      </c>
      <c r="BP4" s="166" t="s">
        <v>24</v>
      </c>
      <c r="BQ4" s="166" t="s">
        <v>26</v>
      </c>
      <c r="BR4" s="166" t="s">
        <v>27</v>
      </c>
      <c r="BS4" s="479"/>
      <c r="BT4" s="479"/>
      <c r="BU4" s="479"/>
      <c r="BV4" s="479"/>
      <c r="BW4" s="486"/>
    </row>
    <row r="5" spans="1:75" ht="15.95" customHeight="1">
      <c r="A5" s="374"/>
      <c r="B5" s="376"/>
      <c r="C5" s="382" t="s">
        <v>16</v>
      </c>
      <c r="D5" s="211"/>
      <c r="E5" s="211"/>
      <c r="F5" s="211"/>
      <c r="G5" s="211"/>
      <c r="H5" s="210" t="s">
        <v>17</v>
      </c>
      <c r="I5" s="211"/>
      <c r="J5" s="211"/>
      <c r="K5" s="211"/>
      <c r="L5" s="211"/>
      <c r="M5" s="210" t="s">
        <v>18</v>
      </c>
      <c r="N5" s="210"/>
      <c r="O5" s="211"/>
      <c r="P5" s="211"/>
      <c r="Q5" s="211"/>
      <c r="R5" s="210" t="s">
        <v>16</v>
      </c>
      <c r="S5" s="211"/>
      <c r="T5" s="211"/>
      <c r="U5" s="211"/>
      <c r="V5" s="211"/>
      <c r="W5" s="210" t="s">
        <v>17</v>
      </c>
      <c r="X5" s="211"/>
      <c r="Y5" s="211"/>
      <c r="Z5" s="211"/>
      <c r="AA5" s="211"/>
      <c r="AB5" s="210" t="s">
        <v>18</v>
      </c>
      <c r="AC5" s="210"/>
      <c r="AD5" s="211"/>
      <c r="AE5" s="211"/>
      <c r="AF5" s="391"/>
      <c r="AG5" s="392" t="s">
        <v>77</v>
      </c>
      <c r="AH5" s="261" t="s">
        <v>75</v>
      </c>
      <c r="AI5" s="397" t="s">
        <v>76</v>
      </c>
      <c r="AQ5" s="130" t="s">
        <v>26</v>
      </c>
      <c r="AR5" s="191" t="s">
        <v>202</v>
      </c>
      <c r="AS5" s="192" t="s">
        <v>218</v>
      </c>
      <c r="AT5" s="164" t="s">
        <v>177</v>
      </c>
      <c r="AU5" s="164"/>
      <c r="AV5" s="130" t="s">
        <v>182</v>
      </c>
      <c r="AX5" s="130" t="s">
        <v>184</v>
      </c>
      <c r="AZ5" s="167" t="str">
        <f>A8</f>
        <v>S2</v>
      </c>
      <c r="BA5" s="168">
        <f>B8</f>
        <v>9</v>
      </c>
      <c r="BB5" s="174"/>
      <c r="BC5" s="174"/>
      <c r="BD5" s="169" t="str">
        <f>IF(BE5&gt;0,"Ⅳ",IF(BF5&gt;0,"Ⅲ",IF(BG5&gt;0,"Ⅱa",IF(BH5&gt;0,"Ⅱb","Ⅰ"))))</f>
        <v>Ⅲ</v>
      </c>
      <c r="BE5" s="176">
        <f>D8</f>
        <v>0</v>
      </c>
      <c r="BF5" s="176">
        <f>E8</f>
        <v>9</v>
      </c>
      <c r="BG5" s="176">
        <f>F8</f>
        <v>0</v>
      </c>
      <c r="BH5" s="176">
        <f>G8</f>
        <v>0</v>
      </c>
      <c r="BI5" s="169" t="str">
        <f>IF(BJ5&gt;0,"Ⅳ",IF(BK5&gt;0,"Ⅲ",IF(BL5&gt;0,"Ⅱa",IF(BM5&gt;0,"Ⅱb","Ⅰ"))))</f>
        <v>Ⅳ</v>
      </c>
      <c r="BJ5" s="176">
        <f>I8</f>
        <v>1.2000000000000002</v>
      </c>
      <c r="BK5" s="176">
        <f>J8</f>
        <v>0.15000000000000002</v>
      </c>
      <c r="BL5" s="176">
        <f>K8</f>
        <v>0</v>
      </c>
      <c r="BM5" s="176">
        <f>L8</f>
        <v>0</v>
      </c>
      <c r="BN5" s="169" t="str">
        <f>IF(BO5&gt;0,"Ⅳ",IF(BP5&gt;0,"Ⅲ",IF(BQ5&gt;0,"Ⅱa",IF(BR5&gt;0,"Ⅱb","Ⅰ"))))</f>
        <v>Ⅱa</v>
      </c>
      <c r="BO5" s="176">
        <f>N8</f>
        <v>0</v>
      </c>
      <c r="BP5" s="176">
        <f>O8</f>
        <v>0</v>
      </c>
      <c r="BQ5" s="176">
        <f>P8</f>
        <v>5.5</v>
      </c>
      <c r="BR5" s="176">
        <f>Q8</f>
        <v>0</v>
      </c>
      <c r="BS5" s="175" t="str">
        <f>AG8</f>
        <v>要</v>
      </c>
      <c r="BT5" s="175" t="str">
        <f>AH8</f>
        <v>要</v>
      </c>
      <c r="BU5" s="175" t="str">
        <f>AI8</f>
        <v>要</v>
      </c>
      <c r="BV5" s="175"/>
      <c r="BW5" s="175"/>
    </row>
    <row r="6" spans="1:75" ht="15.95" customHeight="1">
      <c r="A6" s="374"/>
      <c r="B6" s="376"/>
      <c r="C6" s="426" t="s">
        <v>101</v>
      </c>
      <c r="D6" s="400" t="s">
        <v>102</v>
      </c>
      <c r="E6" s="427"/>
      <c r="F6" s="427"/>
      <c r="G6" s="428"/>
      <c r="H6" s="403" t="s">
        <v>88</v>
      </c>
      <c r="I6" s="400" t="s">
        <v>103</v>
      </c>
      <c r="J6" s="427"/>
      <c r="K6" s="427"/>
      <c r="L6" s="428"/>
      <c r="M6" s="403" t="s">
        <v>88</v>
      </c>
      <c r="N6" s="400" t="s">
        <v>103</v>
      </c>
      <c r="O6" s="427"/>
      <c r="P6" s="427"/>
      <c r="Q6" s="428"/>
      <c r="R6" s="403" t="s">
        <v>101</v>
      </c>
      <c r="S6" s="400" t="s">
        <v>104</v>
      </c>
      <c r="T6" s="401"/>
      <c r="U6" s="401"/>
      <c r="V6" s="404"/>
      <c r="W6" s="403" t="s">
        <v>88</v>
      </c>
      <c r="X6" s="400" t="s">
        <v>105</v>
      </c>
      <c r="Y6" s="401"/>
      <c r="Z6" s="401"/>
      <c r="AA6" s="404"/>
      <c r="AB6" s="403" t="s">
        <v>88</v>
      </c>
      <c r="AC6" s="400" t="s">
        <v>106</v>
      </c>
      <c r="AD6" s="401"/>
      <c r="AE6" s="401"/>
      <c r="AF6" s="402"/>
      <c r="AG6" s="393"/>
      <c r="AH6" s="395"/>
      <c r="AI6" s="398"/>
      <c r="AQ6" s="130" t="s">
        <v>27</v>
      </c>
      <c r="AR6" s="191" t="s">
        <v>203</v>
      </c>
      <c r="AS6" s="163" t="s">
        <v>170</v>
      </c>
      <c r="AT6" s="164"/>
      <c r="AU6" s="164"/>
      <c r="AV6" s="130" t="s">
        <v>209</v>
      </c>
      <c r="AZ6" s="489" t="s">
        <v>159</v>
      </c>
      <c r="BA6" s="492" t="s">
        <v>160</v>
      </c>
      <c r="BB6" s="493" t="s">
        <v>65</v>
      </c>
      <c r="BC6" s="494"/>
      <c r="BD6" s="497" t="s">
        <v>97</v>
      </c>
      <c r="BE6" s="498"/>
      <c r="BF6" s="498"/>
      <c r="BG6" s="498"/>
      <c r="BH6" s="498"/>
      <c r="BI6" s="498"/>
      <c r="BJ6" s="498"/>
      <c r="BK6" s="498"/>
      <c r="BL6" s="498"/>
      <c r="BM6" s="498"/>
      <c r="BN6" s="498"/>
      <c r="BO6" s="498"/>
      <c r="BP6" s="498"/>
      <c r="BQ6" s="498"/>
      <c r="BR6" s="499"/>
      <c r="BS6" s="500" t="s">
        <v>98</v>
      </c>
      <c r="BT6" s="506"/>
      <c r="BU6" s="507"/>
      <c r="BV6" s="508"/>
      <c r="BW6" s="509"/>
    </row>
    <row r="7" spans="1:75" ht="15.95" customHeight="1">
      <c r="A7" s="374"/>
      <c r="B7" s="376"/>
      <c r="C7" s="426"/>
      <c r="D7" s="143" t="s">
        <v>23</v>
      </c>
      <c r="E7" s="144" t="s">
        <v>24</v>
      </c>
      <c r="F7" s="144" t="s">
        <v>26</v>
      </c>
      <c r="G7" s="145" t="s">
        <v>27</v>
      </c>
      <c r="H7" s="403"/>
      <c r="I7" s="143" t="s">
        <v>23</v>
      </c>
      <c r="J7" s="144" t="s">
        <v>24</v>
      </c>
      <c r="K7" s="144" t="s">
        <v>26</v>
      </c>
      <c r="L7" s="145" t="s">
        <v>27</v>
      </c>
      <c r="M7" s="403"/>
      <c r="N7" s="143" t="s">
        <v>23</v>
      </c>
      <c r="O7" s="144" t="s">
        <v>24</v>
      </c>
      <c r="P7" s="144" t="s">
        <v>26</v>
      </c>
      <c r="Q7" s="145" t="s">
        <v>27</v>
      </c>
      <c r="R7" s="403"/>
      <c r="S7" s="143" t="s">
        <v>23</v>
      </c>
      <c r="T7" s="144" t="s">
        <v>24</v>
      </c>
      <c r="U7" s="144" t="s">
        <v>26</v>
      </c>
      <c r="V7" s="145" t="s">
        <v>27</v>
      </c>
      <c r="W7" s="403"/>
      <c r="X7" s="143" t="s">
        <v>23</v>
      </c>
      <c r="Y7" s="144" t="s">
        <v>24</v>
      </c>
      <c r="Z7" s="144" t="s">
        <v>26</v>
      </c>
      <c r="AA7" s="145" t="s">
        <v>27</v>
      </c>
      <c r="AB7" s="403"/>
      <c r="AC7" s="143" t="s">
        <v>23</v>
      </c>
      <c r="AD7" s="144" t="s">
        <v>24</v>
      </c>
      <c r="AE7" s="144" t="s">
        <v>26</v>
      </c>
      <c r="AF7" s="146" t="s">
        <v>27</v>
      </c>
      <c r="AG7" s="394"/>
      <c r="AH7" s="396"/>
      <c r="AI7" s="399"/>
      <c r="AQ7" s="130" t="s">
        <v>164</v>
      </c>
      <c r="AR7" s="191" t="s">
        <v>167</v>
      </c>
      <c r="AS7" s="163" t="s">
        <v>171</v>
      </c>
      <c r="AT7" s="164"/>
      <c r="AU7" s="164"/>
      <c r="AZ7" s="490"/>
      <c r="BA7" s="205"/>
      <c r="BB7" s="495"/>
      <c r="BC7" s="496"/>
      <c r="BD7" s="475" t="s">
        <v>16</v>
      </c>
      <c r="BE7" s="476"/>
      <c r="BF7" s="476"/>
      <c r="BG7" s="476"/>
      <c r="BH7" s="477"/>
      <c r="BI7" s="483" t="s">
        <v>17</v>
      </c>
      <c r="BJ7" s="484"/>
      <c r="BK7" s="484"/>
      <c r="BL7" s="484"/>
      <c r="BM7" s="484"/>
      <c r="BN7" s="483" t="s">
        <v>18</v>
      </c>
      <c r="BO7" s="483"/>
      <c r="BP7" s="484"/>
      <c r="BQ7" s="484"/>
      <c r="BR7" s="484"/>
      <c r="BS7" s="501"/>
      <c r="BT7" s="346"/>
      <c r="BU7" s="312"/>
      <c r="BV7" s="314"/>
      <c r="BW7" s="510"/>
    </row>
    <row r="8" spans="1:75" ht="27" customHeight="1" thickBot="1">
      <c r="A8" s="137" t="s">
        <v>130</v>
      </c>
      <c r="B8" s="69">
        <v>9</v>
      </c>
      <c r="C8" s="137" t="str">
        <f>IF(D8&gt;0,"Ⅳ",IF(E8&gt;0,"Ⅲ",IF(F8&gt;0,"Ⅱa",IF(G8&gt;0,"Ⅱb","Ⅰ"))))</f>
        <v>Ⅲ</v>
      </c>
      <c r="D8" s="177">
        <f>SUMIFS($M13:$M25,$J13:$J25,"外力",$AL13:$AL25,"Ⅳ")</f>
        <v>0</v>
      </c>
      <c r="E8" s="178">
        <f>SUMIFS($M13:$M25,$J13:$J25,"外力",$AL13:$AL25,"Ⅲ")</f>
        <v>9</v>
      </c>
      <c r="F8" s="178">
        <f>SUMIFS($M13:$M25,$J13:$J25,"外力",$AL13:$AL25,"Ⅱa")</f>
        <v>0</v>
      </c>
      <c r="G8" s="179">
        <f>SUMIFS($M13:$M25,$J13:$J25,"外力",$AL13:$AL25,"Ⅱb")</f>
        <v>0</v>
      </c>
      <c r="H8" s="70" t="str">
        <f>IF(I8&gt;0,"Ⅳ",IF(J8&gt;0,"Ⅲ",IF(K8&gt;0,"Ⅱa",IF(L8&gt;0,"Ⅱb","Ⅰ"))))</f>
        <v>Ⅳ</v>
      </c>
      <c r="I8" s="194">
        <f>SUMIFS($M13:$M25,$J13:$J25,"材質劣化",$AL13:$AL25,"Ⅳ")</f>
        <v>1.2000000000000002</v>
      </c>
      <c r="J8" s="195">
        <f>SUMIFS($M13:$M25,$J13:$J25,"材質劣化",$AL13:$AL25,"Ⅲ")</f>
        <v>0.15000000000000002</v>
      </c>
      <c r="K8" s="195">
        <f>SUMIFS($M13:$M25,$J13:$J25,"材質劣化",$AL13:$AL25,"Ⅱa")</f>
        <v>0</v>
      </c>
      <c r="L8" s="196">
        <f>SUMIFS($M13:$M25,$J13:$J25,"材質劣化",$AL13:$AL25,"Ⅱb")</f>
        <v>0</v>
      </c>
      <c r="M8" s="70" t="str">
        <f>IF(N8&gt;0,"Ⅳ",IF(O8&gt;0,"Ⅲ",IF(P8&gt;0,"Ⅱa",IF(Q8&gt;0,"Ⅱb","Ⅰ"))))</f>
        <v>Ⅱa</v>
      </c>
      <c r="N8" s="194">
        <f>SUMIFS($M13:$M25,$J13:$J25,"漏水",$AL13:$AL25,"Ⅳ")</f>
        <v>0</v>
      </c>
      <c r="O8" s="195">
        <f>SUMIFS($M13:$M25,$J13:$J25,"漏水",$AL13:$AL25,"Ⅲ")</f>
        <v>0</v>
      </c>
      <c r="P8" s="195">
        <f>SUMIFS($M13:$M25,$J13:$J25,"漏水",$AL13:$AL25,"Ⅱa")</f>
        <v>5.5</v>
      </c>
      <c r="Q8" s="196">
        <f>SUMIFS($M13:$M25,$J13:$J25,"漏水",$AL13:$AL25,"Ⅱb")</f>
        <v>0</v>
      </c>
      <c r="R8" s="70" t="str">
        <f>IF(S8&gt;0,"Ⅳ",IF(T8&gt;0,"Ⅲ",IF(U8&gt;0,"Ⅱa",IF(V8&gt;0,"Ⅱb","Ⅰ"))))</f>
        <v>Ⅲ</v>
      </c>
      <c r="S8" s="180">
        <f>COUNTIFS($J13:$J25,"外力",$AL13:$AL25,"Ⅳ")</f>
        <v>0</v>
      </c>
      <c r="T8" s="181">
        <f>COUNTIFS($J13:$J25,"外力",$AL13:$AL25,"Ⅲ")</f>
        <v>1</v>
      </c>
      <c r="U8" s="181">
        <f>COUNTIFS($J13:$J25,"外力",$AL13:$AL25,"Ⅱa")</f>
        <v>0</v>
      </c>
      <c r="V8" s="182">
        <f>COUNTIFS($J13:$J25,"外力",$AL13:$AL25,"Ⅱb")</f>
        <v>0</v>
      </c>
      <c r="W8" s="70" t="str">
        <f>IF(X8&gt;0,"Ⅳ",IF(Y8&gt;0,"Ⅲ",IF(Z8&gt;0,"Ⅱa",IF(AA8&gt;0,"Ⅱb","Ⅰ"))))</f>
        <v>Ⅳ</v>
      </c>
      <c r="X8" s="180">
        <f>COUNTIFS($J13:$J25,"材質劣化",$AL13:$AL25,"Ⅳ")</f>
        <v>1</v>
      </c>
      <c r="Y8" s="181">
        <f>COUNTIFS($J13:$J25,"材質劣化",$AL13:$AL25,"Ⅲ")</f>
        <v>1</v>
      </c>
      <c r="Z8" s="181">
        <f>COUNTIFS($J13:$J25,"材質劣化",$AL13:$AL25,"Ⅱa")</f>
        <v>0</v>
      </c>
      <c r="AA8" s="182">
        <f>COUNTIFS($J13:$J25,"材質劣化",$AL13:$AL25,"Ⅱb")</f>
        <v>0</v>
      </c>
      <c r="AB8" s="70" t="str">
        <f>IF(AC8&gt;0,"Ⅳ",IF(AD8&gt;0,"Ⅲ",IF(AE8&gt;0,"Ⅱa",IF(AF8&gt;0,"Ⅱb","Ⅰ"))))</f>
        <v>Ⅱa</v>
      </c>
      <c r="AC8" s="180">
        <f>COUNTIFS($J13:$J25,"漏水",$AL13:$AL25,"Ⅳ")</f>
        <v>0</v>
      </c>
      <c r="AD8" s="181">
        <f>COUNTIFS($J13:$J25,"漏水",$AL13:$AL25,"Ⅲ")</f>
        <v>0</v>
      </c>
      <c r="AE8" s="181">
        <f>COUNTIFS($J13:$J25,"漏水",$AL13:$AL25,"Ⅱa")</f>
        <v>1</v>
      </c>
      <c r="AF8" s="182">
        <f>COUNTIFS($J13:$J25,"漏水",$AL13:$AL25,"Ⅱb")</f>
        <v>0</v>
      </c>
      <c r="AG8" s="127" t="str">
        <f>IF(COUNTIFS(S13:S25,"要")&gt;=1,"要","否")</f>
        <v>要</v>
      </c>
      <c r="AH8" s="128" t="str">
        <f>IF(COUNTIFS(T13:T25,"要")&gt;=1,"要","否")</f>
        <v>要</v>
      </c>
      <c r="AI8" s="129" t="str">
        <f t="shared" ref="AI8" si="0">IF(COUNTIFS(U13:U25,"要")&gt;=1,"要","否")</f>
        <v>要</v>
      </c>
      <c r="AR8" s="191" t="s">
        <v>28</v>
      </c>
      <c r="AS8" s="163" t="s">
        <v>172</v>
      </c>
      <c r="AT8" s="164"/>
      <c r="AU8" s="164"/>
      <c r="AZ8" s="490"/>
      <c r="BA8" s="205"/>
      <c r="BB8" s="470" t="s">
        <v>42</v>
      </c>
      <c r="BC8" s="487" t="s">
        <v>43</v>
      </c>
      <c r="BD8" s="212" t="s">
        <v>88</v>
      </c>
      <c r="BE8" s="202" t="s">
        <v>123</v>
      </c>
      <c r="BF8" s="511"/>
      <c r="BG8" s="511"/>
      <c r="BH8" s="512"/>
      <c r="BI8" s="212" t="s">
        <v>88</v>
      </c>
      <c r="BJ8" s="481" t="s">
        <v>105</v>
      </c>
      <c r="BK8" s="481"/>
      <c r="BL8" s="481"/>
      <c r="BM8" s="481"/>
      <c r="BN8" s="212" t="s">
        <v>88</v>
      </c>
      <c r="BO8" s="481" t="s">
        <v>105</v>
      </c>
      <c r="BP8" s="481"/>
      <c r="BQ8" s="481"/>
      <c r="BR8" s="481"/>
      <c r="BS8" s="501"/>
      <c r="BT8" s="346"/>
      <c r="BU8" s="309"/>
      <c r="BV8" s="310"/>
      <c r="BW8" s="513"/>
    </row>
    <row r="9" spans="1:75" ht="13.5" customHeight="1">
      <c r="A9" s="405" t="s">
        <v>62</v>
      </c>
      <c r="B9" s="328"/>
      <c r="C9" s="328"/>
      <c r="D9" s="328"/>
      <c r="E9" s="328"/>
      <c r="F9" s="328"/>
      <c r="G9" s="406" t="s">
        <v>108</v>
      </c>
      <c r="H9" s="407"/>
      <c r="I9" s="407"/>
      <c r="J9" s="407"/>
      <c r="K9" s="407"/>
      <c r="L9" s="407"/>
      <c r="M9" s="407"/>
      <c r="N9" s="407"/>
      <c r="O9" s="407"/>
      <c r="P9" s="407"/>
      <c r="Q9" s="407"/>
      <c r="R9" s="407"/>
      <c r="S9" s="407"/>
      <c r="T9" s="407"/>
      <c r="U9" s="408"/>
      <c r="V9" s="406" t="s">
        <v>148</v>
      </c>
      <c r="W9" s="409"/>
      <c r="X9" s="409"/>
      <c r="Y9" s="409"/>
      <c r="Z9" s="409"/>
      <c r="AA9" s="409"/>
      <c r="AB9" s="409"/>
      <c r="AC9" s="409"/>
      <c r="AD9" s="409"/>
      <c r="AE9" s="409"/>
      <c r="AF9" s="409"/>
      <c r="AG9" s="409"/>
      <c r="AH9" s="410" t="s">
        <v>149</v>
      </c>
      <c r="AI9" s="411"/>
      <c r="AS9" s="163" t="s">
        <v>173</v>
      </c>
      <c r="AT9" s="164"/>
      <c r="AU9" s="164"/>
      <c r="AZ9" s="491"/>
      <c r="BA9" s="462"/>
      <c r="BB9" s="471"/>
      <c r="BC9" s="471"/>
      <c r="BD9" s="488"/>
      <c r="BE9" s="166" t="s">
        <v>44</v>
      </c>
      <c r="BF9" s="166" t="s">
        <v>24</v>
      </c>
      <c r="BG9" s="166" t="s">
        <v>26</v>
      </c>
      <c r="BH9" s="166" t="s">
        <v>27</v>
      </c>
      <c r="BI9" s="488"/>
      <c r="BJ9" s="166" t="s">
        <v>44</v>
      </c>
      <c r="BK9" s="166" t="s">
        <v>24</v>
      </c>
      <c r="BL9" s="166" t="s">
        <v>26</v>
      </c>
      <c r="BM9" s="166" t="s">
        <v>27</v>
      </c>
      <c r="BN9" s="488"/>
      <c r="BO9" s="166" t="s">
        <v>44</v>
      </c>
      <c r="BP9" s="166" t="s">
        <v>24</v>
      </c>
      <c r="BQ9" s="166" t="s">
        <v>26</v>
      </c>
      <c r="BR9" s="166" t="s">
        <v>27</v>
      </c>
      <c r="BS9" s="502"/>
      <c r="BT9" s="346"/>
      <c r="BU9" s="309"/>
      <c r="BV9" s="310"/>
      <c r="BW9" s="513"/>
    </row>
    <row r="10" spans="1:75" ht="13.5" customHeight="1">
      <c r="A10" s="38" t="s">
        <v>63</v>
      </c>
      <c r="B10" s="39"/>
      <c r="C10" s="40"/>
      <c r="D10" s="41"/>
      <c r="E10" s="11"/>
      <c r="F10" s="11"/>
      <c r="G10" s="414" t="s">
        <v>145</v>
      </c>
      <c r="H10" s="416" t="s">
        <v>109</v>
      </c>
      <c r="I10" s="417"/>
      <c r="J10" s="418" t="s">
        <v>110</v>
      </c>
      <c r="K10" s="419"/>
      <c r="L10" s="419"/>
      <c r="M10" s="419"/>
      <c r="N10" s="419"/>
      <c r="O10" s="419"/>
      <c r="P10" s="419"/>
      <c r="Q10" s="419"/>
      <c r="R10" s="420" t="s">
        <v>48</v>
      </c>
      <c r="S10" s="423" t="s">
        <v>111</v>
      </c>
      <c r="T10" s="424"/>
      <c r="U10" s="425"/>
      <c r="V10" s="435" t="s">
        <v>31</v>
      </c>
      <c r="W10" s="436"/>
      <c r="X10" s="437"/>
      <c r="Y10" s="438" t="s">
        <v>112</v>
      </c>
      <c r="Z10" s="437"/>
      <c r="AA10" s="356" t="s">
        <v>51</v>
      </c>
      <c r="AB10" s="439"/>
      <c r="AC10" s="439"/>
      <c r="AD10" s="440" t="s">
        <v>150</v>
      </c>
      <c r="AE10" s="441"/>
      <c r="AF10" s="440" t="s">
        <v>151</v>
      </c>
      <c r="AG10" s="442"/>
      <c r="AH10" s="412"/>
      <c r="AI10" s="413"/>
      <c r="AM10" s="354" t="s">
        <v>111</v>
      </c>
      <c r="AN10" s="354"/>
      <c r="AO10" s="354"/>
      <c r="AS10" s="163" t="s">
        <v>174</v>
      </c>
      <c r="AT10" s="164"/>
      <c r="AU10" s="164"/>
      <c r="AZ10" s="170" t="str">
        <f>AZ5</f>
        <v>S2</v>
      </c>
      <c r="BA10" s="171">
        <f>BA5</f>
        <v>9</v>
      </c>
      <c r="BB10" s="173"/>
      <c r="BC10" s="173"/>
      <c r="BD10" s="169" t="str">
        <f>IF(BE10&gt;0,"Ⅳ",IF(BF10&gt;0,"Ⅲ",IF(BG10&gt;0,"Ⅱa",IF(BH10&gt;0,"Ⅱb","Ⅰ"))))</f>
        <v>Ⅲ</v>
      </c>
      <c r="BE10" s="183">
        <f>S8</f>
        <v>0</v>
      </c>
      <c r="BF10" s="183">
        <f>T8</f>
        <v>1</v>
      </c>
      <c r="BG10" s="183">
        <f>U8</f>
        <v>0</v>
      </c>
      <c r="BH10" s="183">
        <f>V8</f>
        <v>0</v>
      </c>
      <c r="BI10" s="169" t="str">
        <f>IF(BJ10&gt;0,"Ⅳ",IF(BK10&gt;0,"Ⅲ",IF(BL10&gt;0,"Ⅱa",IF(BM10&gt;0,"Ⅱb","Ⅰ"))))</f>
        <v>Ⅳ</v>
      </c>
      <c r="BJ10" s="183">
        <f>X8</f>
        <v>1</v>
      </c>
      <c r="BK10" s="183">
        <f>Y8</f>
        <v>1</v>
      </c>
      <c r="BL10" s="183">
        <f>Z8</f>
        <v>0</v>
      </c>
      <c r="BM10" s="183">
        <f>AA8</f>
        <v>0</v>
      </c>
      <c r="BN10" s="169" t="str">
        <f>IF(BO10&gt;0,"Ⅳ",IF(BP10&gt;0,"Ⅲ",IF(BQ10&gt;0,"Ⅱa",IF(BR10&gt;0,"Ⅱb","Ⅰ"))))</f>
        <v>Ⅱa</v>
      </c>
      <c r="BO10" s="183">
        <f>AC8</f>
        <v>0</v>
      </c>
      <c r="BP10" s="183">
        <f>AD8</f>
        <v>0</v>
      </c>
      <c r="BQ10" s="183">
        <f>AE8</f>
        <v>1</v>
      </c>
      <c r="BR10" s="183">
        <f>AF8</f>
        <v>0</v>
      </c>
      <c r="BS10" s="169" t="str">
        <f>IF(BE10+BJ10+BO10&gt;0,"Ⅳ",IF(BF10+BK10+BP10&gt;0,"Ⅲ",IF(BG10+BL10+BQ10&gt;0,"Ⅱ",IF(BH10+BM10+BR10&gt;0,"Ⅱ","Ⅰ"))))</f>
        <v>Ⅳ</v>
      </c>
      <c r="BT10" s="172"/>
      <c r="BU10" s="503"/>
      <c r="BV10" s="504"/>
      <c r="BW10" s="505"/>
    </row>
    <row r="11" spans="1:75" ht="30" customHeight="1">
      <c r="A11" s="14"/>
      <c r="B11" s="13"/>
      <c r="C11" s="13"/>
      <c r="D11" s="13"/>
      <c r="E11" s="10"/>
      <c r="F11" s="10"/>
      <c r="G11" s="414"/>
      <c r="H11" s="429" t="s">
        <v>66</v>
      </c>
      <c r="I11" s="431" t="s">
        <v>67</v>
      </c>
      <c r="J11" s="433" t="s">
        <v>68</v>
      </c>
      <c r="K11" s="434" t="s">
        <v>69</v>
      </c>
      <c r="L11" s="434" t="s">
        <v>49</v>
      </c>
      <c r="M11" s="443" t="s">
        <v>146</v>
      </c>
      <c r="N11" s="132"/>
      <c r="O11" s="443" t="s">
        <v>147</v>
      </c>
      <c r="P11" s="132"/>
      <c r="Q11" s="431" t="s">
        <v>50</v>
      </c>
      <c r="R11" s="421"/>
      <c r="S11" s="445" t="s">
        <v>113</v>
      </c>
      <c r="T11" s="261" t="s">
        <v>114</v>
      </c>
      <c r="U11" s="447" t="s">
        <v>76</v>
      </c>
      <c r="V11" s="449" t="s">
        <v>79</v>
      </c>
      <c r="W11" s="451" t="s">
        <v>80</v>
      </c>
      <c r="X11" s="452" t="s">
        <v>115</v>
      </c>
      <c r="Y11" s="429" t="s">
        <v>79</v>
      </c>
      <c r="Z11" s="431" t="s">
        <v>80</v>
      </c>
      <c r="AA11" s="429" t="s">
        <v>79</v>
      </c>
      <c r="AB11" s="451" t="s">
        <v>80</v>
      </c>
      <c r="AC11" s="456" t="s">
        <v>152</v>
      </c>
      <c r="AD11" s="429" t="s">
        <v>79</v>
      </c>
      <c r="AE11" s="431" t="s">
        <v>126</v>
      </c>
      <c r="AF11" s="429" t="s">
        <v>79</v>
      </c>
      <c r="AG11" s="443" t="s">
        <v>116</v>
      </c>
      <c r="AH11" s="412"/>
      <c r="AI11" s="413"/>
      <c r="AL11" s="356" t="s">
        <v>116</v>
      </c>
      <c r="AM11" s="354" t="s">
        <v>113</v>
      </c>
      <c r="AN11" s="355" t="s">
        <v>114</v>
      </c>
      <c r="AO11" s="354" t="s">
        <v>76</v>
      </c>
      <c r="AP11" s="354" t="s">
        <v>212</v>
      </c>
      <c r="AQ11" s="354" t="s">
        <v>213</v>
      </c>
      <c r="AS11" s="163" t="s">
        <v>204</v>
      </c>
      <c r="AT11" s="164"/>
      <c r="AU11" s="164"/>
    </row>
    <row r="12" spans="1:75" ht="30" customHeight="1">
      <c r="A12" s="14"/>
      <c r="B12" s="13"/>
      <c r="C12" s="13"/>
      <c r="D12" s="13"/>
      <c r="E12" s="10"/>
      <c r="F12" s="10"/>
      <c r="G12" s="415"/>
      <c r="H12" s="430"/>
      <c r="I12" s="432"/>
      <c r="J12" s="433"/>
      <c r="K12" s="434"/>
      <c r="L12" s="434"/>
      <c r="M12" s="444"/>
      <c r="N12" s="120" t="s">
        <v>117</v>
      </c>
      <c r="O12" s="444"/>
      <c r="P12" s="121" t="s">
        <v>118</v>
      </c>
      <c r="Q12" s="432"/>
      <c r="R12" s="422"/>
      <c r="S12" s="446"/>
      <c r="T12" s="396"/>
      <c r="U12" s="448"/>
      <c r="V12" s="450"/>
      <c r="W12" s="444"/>
      <c r="X12" s="453"/>
      <c r="Y12" s="430"/>
      <c r="Z12" s="432"/>
      <c r="AA12" s="430"/>
      <c r="AB12" s="444"/>
      <c r="AC12" s="457"/>
      <c r="AD12" s="430"/>
      <c r="AE12" s="432"/>
      <c r="AF12" s="430"/>
      <c r="AG12" s="458"/>
      <c r="AH12" s="412"/>
      <c r="AI12" s="413"/>
      <c r="AL12" s="356"/>
      <c r="AM12" s="354"/>
      <c r="AN12" s="355"/>
      <c r="AO12" s="354"/>
      <c r="AP12" s="354"/>
      <c r="AQ12" s="354"/>
      <c r="AS12" s="192" t="s">
        <v>205</v>
      </c>
      <c r="AT12" s="165"/>
      <c r="AU12" s="165"/>
    </row>
    <row r="13" spans="1:75" s="37" customFormat="1" ht="41.1" customHeight="1">
      <c r="A13" s="14"/>
      <c r="B13" s="15"/>
      <c r="C13" s="16"/>
      <c r="D13" s="16"/>
      <c r="E13" s="10"/>
      <c r="F13" s="10"/>
      <c r="G13" s="61">
        <v>1</v>
      </c>
      <c r="H13" s="113" t="s">
        <v>52</v>
      </c>
      <c r="I13" s="114" t="s">
        <v>192</v>
      </c>
      <c r="J13" s="113" t="s">
        <v>53</v>
      </c>
      <c r="K13" s="116" t="s">
        <v>54</v>
      </c>
      <c r="L13" s="116" t="s">
        <v>129</v>
      </c>
      <c r="M13" s="198">
        <v>9</v>
      </c>
      <c r="N13" s="117" t="s">
        <v>185</v>
      </c>
      <c r="O13" s="117" t="s">
        <v>25</v>
      </c>
      <c r="P13" s="118" t="s">
        <v>73</v>
      </c>
      <c r="Q13" s="119" t="s">
        <v>55</v>
      </c>
      <c r="R13" s="36" t="s">
        <v>81</v>
      </c>
      <c r="S13" s="115" t="s">
        <v>78</v>
      </c>
      <c r="T13" s="118" t="s">
        <v>125</v>
      </c>
      <c r="U13" s="122" t="s">
        <v>78</v>
      </c>
      <c r="V13" s="123" t="str">
        <f>AM13</f>
        <v/>
      </c>
      <c r="W13" s="134" t="str">
        <f>AM13</f>
        <v/>
      </c>
      <c r="X13" s="124"/>
      <c r="Y13" s="125" t="str">
        <f>AN13</f>
        <v>－</v>
      </c>
      <c r="Z13" s="135" t="str">
        <f>AN13</f>
        <v>－</v>
      </c>
      <c r="AA13" s="131" t="str">
        <f>AO13</f>
        <v/>
      </c>
      <c r="AB13" s="133" t="str">
        <f>AO13</f>
        <v/>
      </c>
      <c r="AC13" s="124"/>
      <c r="AD13" s="126" t="str">
        <f>AP13</f>
        <v/>
      </c>
      <c r="AE13" s="136"/>
      <c r="AF13" s="125" t="str">
        <f>AQ13</f>
        <v/>
      </c>
      <c r="AG13" s="124"/>
      <c r="AH13" s="454" t="s">
        <v>193</v>
      </c>
      <c r="AI13" s="413"/>
      <c r="AL13" s="185" t="str">
        <f>IF(OR(X13="",X13="－"),IF(OR(AC13="",AC13="－"),O13,AC13),X13)</f>
        <v>Ⅲ</v>
      </c>
      <c r="AM13" s="185" t="str">
        <f t="shared" ref="AM13:AM25" si="1">IF(S13="否","－","")</f>
        <v/>
      </c>
      <c r="AN13" s="185" t="str">
        <f t="shared" ref="AN13:AN25" si="2">IF(T13="否","－","")</f>
        <v>－</v>
      </c>
      <c r="AO13" s="185" t="str">
        <f t="shared" ref="AO13:AO25" si="3">IF(U13="否","－","")</f>
        <v/>
      </c>
      <c r="AP13" s="185" t="str">
        <f t="shared" ref="AP13" si="4">IF(OR(O13=$AQ$5,O13=$AQ$6,O13=$AQ$7),"－","")</f>
        <v/>
      </c>
      <c r="AQ13" s="185" t="str">
        <f>IF(OR(O13=$AQ$5,O13=$AQ$6,O13=$AQ$7),"－","")</f>
        <v/>
      </c>
      <c r="AS13" s="193" t="s">
        <v>206</v>
      </c>
    </row>
    <row r="14" spans="1:75" s="37" customFormat="1" ht="41.1" customHeight="1">
      <c r="A14" s="12"/>
      <c r="B14" s="15"/>
      <c r="C14" s="16"/>
      <c r="D14" s="16"/>
      <c r="E14" s="10"/>
      <c r="F14" s="10"/>
      <c r="G14" s="61">
        <v>2</v>
      </c>
      <c r="H14" s="113" t="s">
        <v>52</v>
      </c>
      <c r="I14" s="114" t="s">
        <v>192</v>
      </c>
      <c r="J14" s="113" t="s">
        <v>18</v>
      </c>
      <c r="K14" s="116" t="s">
        <v>60</v>
      </c>
      <c r="L14" s="116" t="s">
        <v>186</v>
      </c>
      <c r="M14" s="197">
        <v>5.5</v>
      </c>
      <c r="N14" s="117" t="s">
        <v>187</v>
      </c>
      <c r="O14" s="117" t="s">
        <v>81</v>
      </c>
      <c r="P14" s="118" t="s">
        <v>74</v>
      </c>
      <c r="Q14" s="119" t="s">
        <v>61</v>
      </c>
      <c r="R14" s="36" t="s">
        <v>188</v>
      </c>
      <c r="S14" s="115" t="s">
        <v>125</v>
      </c>
      <c r="T14" s="118" t="s">
        <v>125</v>
      </c>
      <c r="U14" s="122" t="s">
        <v>125</v>
      </c>
      <c r="V14" s="123" t="str">
        <f t="shared" ref="V14:V25" si="5">AM14</f>
        <v>－</v>
      </c>
      <c r="W14" s="134" t="str">
        <f t="shared" ref="W14:W25" si="6">AM14</f>
        <v>－</v>
      </c>
      <c r="X14" s="124" t="s">
        <v>211</v>
      </c>
      <c r="Y14" s="125" t="str">
        <f t="shared" ref="Y14:Y25" si="7">AN14</f>
        <v>－</v>
      </c>
      <c r="Z14" s="135" t="str">
        <f t="shared" ref="Z14:Z25" si="8">AN14</f>
        <v>－</v>
      </c>
      <c r="AA14" s="131" t="str">
        <f t="shared" ref="AA14:AA25" si="9">AO14</f>
        <v>－</v>
      </c>
      <c r="AB14" s="133" t="str">
        <f t="shared" ref="AB14:AB25" si="10">AO14</f>
        <v>－</v>
      </c>
      <c r="AC14" s="124" t="s">
        <v>211</v>
      </c>
      <c r="AD14" s="126" t="str">
        <f t="shared" ref="AD14:AD25" si="11">AP14</f>
        <v>－</v>
      </c>
      <c r="AE14" s="136" t="s">
        <v>211</v>
      </c>
      <c r="AF14" s="125" t="str">
        <f t="shared" ref="AF14:AF25" si="12">AQ14</f>
        <v>－</v>
      </c>
      <c r="AG14" s="124" t="s">
        <v>211</v>
      </c>
      <c r="AH14" s="454"/>
      <c r="AI14" s="413"/>
      <c r="AL14" s="185" t="str">
        <f t="shared" ref="AL14:AL25" si="13">IF(OR(X14="",X14="－"),IF(OR(AC14="",AC14="－"),O14,AC14),X14)</f>
        <v>Ⅱa</v>
      </c>
      <c r="AM14" s="185" t="str">
        <f t="shared" si="1"/>
        <v>－</v>
      </c>
      <c r="AN14" s="185" t="str">
        <f t="shared" si="2"/>
        <v>－</v>
      </c>
      <c r="AO14" s="185" t="str">
        <f t="shared" si="3"/>
        <v>－</v>
      </c>
      <c r="AP14" s="185" t="str">
        <f>IF(OR(O14=$AQ$5,O14=$AQ$6,O14=$AQ$7),"－","")</f>
        <v>－</v>
      </c>
      <c r="AQ14" s="185" t="str">
        <f t="shared" ref="AQ14:AQ25" si="14">IF(OR(O14=$AQ$5,O14=$AQ$6,O14=$AQ$7),"－","")</f>
        <v>－</v>
      </c>
      <c r="AS14" s="193" t="s">
        <v>207</v>
      </c>
    </row>
    <row r="15" spans="1:75" s="37" customFormat="1" ht="41.1" customHeight="1">
      <c r="A15" s="12"/>
      <c r="B15" s="15"/>
      <c r="C15" s="16"/>
      <c r="D15" s="16"/>
      <c r="E15" s="10"/>
      <c r="F15" s="10"/>
      <c r="G15" s="61">
        <v>3</v>
      </c>
      <c r="H15" s="113" t="s">
        <v>52</v>
      </c>
      <c r="I15" s="114" t="s">
        <v>192</v>
      </c>
      <c r="J15" s="113" t="s">
        <v>57</v>
      </c>
      <c r="K15" s="116" t="s">
        <v>58</v>
      </c>
      <c r="L15" s="116" t="s">
        <v>189</v>
      </c>
      <c r="M15" s="197">
        <v>1.2000000000000002</v>
      </c>
      <c r="N15" s="117" t="s">
        <v>187</v>
      </c>
      <c r="O15" s="117" t="s">
        <v>29</v>
      </c>
      <c r="P15" s="118" t="s">
        <v>74</v>
      </c>
      <c r="Q15" s="119" t="s">
        <v>59</v>
      </c>
      <c r="R15" s="36" t="s">
        <v>190</v>
      </c>
      <c r="S15" s="115" t="s">
        <v>125</v>
      </c>
      <c r="T15" s="118" t="s">
        <v>78</v>
      </c>
      <c r="U15" s="122" t="s">
        <v>78</v>
      </c>
      <c r="V15" s="123" t="str">
        <f t="shared" si="5"/>
        <v>－</v>
      </c>
      <c r="W15" s="134" t="str">
        <f t="shared" si="6"/>
        <v>－</v>
      </c>
      <c r="X15" s="124" t="s">
        <v>211</v>
      </c>
      <c r="Y15" s="125" t="str">
        <f t="shared" si="7"/>
        <v/>
      </c>
      <c r="Z15" s="135" t="str">
        <f t="shared" si="8"/>
        <v/>
      </c>
      <c r="AA15" s="131" t="str">
        <f t="shared" si="9"/>
        <v/>
      </c>
      <c r="AB15" s="133" t="str">
        <f t="shared" si="10"/>
        <v/>
      </c>
      <c r="AC15" s="124"/>
      <c r="AD15" s="126" t="str">
        <f t="shared" si="11"/>
        <v/>
      </c>
      <c r="AE15" s="136"/>
      <c r="AF15" s="125" t="str">
        <f t="shared" si="12"/>
        <v/>
      </c>
      <c r="AG15" s="124"/>
      <c r="AH15" s="454" t="s">
        <v>127</v>
      </c>
      <c r="AI15" s="413"/>
      <c r="AL15" s="185" t="str">
        <f t="shared" si="13"/>
        <v>Ⅳ</v>
      </c>
      <c r="AM15" s="185" t="str">
        <f t="shared" si="1"/>
        <v>－</v>
      </c>
      <c r="AN15" s="185" t="str">
        <f t="shared" si="2"/>
        <v/>
      </c>
      <c r="AO15" s="185" t="str">
        <f t="shared" si="3"/>
        <v/>
      </c>
      <c r="AP15" s="185" t="str">
        <f t="shared" ref="AP15:AP25" si="15">IF(OR(O15=$AQ$5,O15=$AQ$6,O15=$AQ$7),"－","")</f>
        <v/>
      </c>
      <c r="AQ15" s="185" t="str">
        <f t="shared" si="14"/>
        <v/>
      </c>
      <c r="AS15" s="162" t="s">
        <v>28</v>
      </c>
    </row>
    <row r="16" spans="1:75" s="37" customFormat="1" ht="41.1" customHeight="1">
      <c r="A16" s="12"/>
      <c r="B16" s="17"/>
      <c r="C16" s="16"/>
      <c r="D16" s="16"/>
      <c r="E16" s="10"/>
      <c r="F16" s="10"/>
      <c r="G16" s="61">
        <v>4</v>
      </c>
      <c r="H16" s="113" t="s">
        <v>52</v>
      </c>
      <c r="I16" s="114" t="s">
        <v>169</v>
      </c>
      <c r="J16" s="113" t="s">
        <v>57</v>
      </c>
      <c r="K16" s="116" t="s">
        <v>58</v>
      </c>
      <c r="L16" s="116" t="s">
        <v>191</v>
      </c>
      <c r="M16" s="197">
        <v>0.15000000000000002</v>
      </c>
      <c r="N16" s="117" t="s">
        <v>187</v>
      </c>
      <c r="O16" s="117" t="s">
        <v>25</v>
      </c>
      <c r="P16" s="118" t="s">
        <v>74</v>
      </c>
      <c r="Q16" s="119" t="s">
        <v>208</v>
      </c>
      <c r="R16" s="36" t="s">
        <v>190</v>
      </c>
      <c r="S16" s="115" t="s">
        <v>125</v>
      </c>
      <c r="T16" s="118" t="s">
        <v>125</v>
      </c>
      <c r="U16" s="122" t="s">
        <v>78</v>
      </c>
      <c r="V16" s="123" t="str">
        <f t="shared" si="5"/>
        <v>－</v>
      </c>
      <c r="W16" s="134" t="str">
        <f t="shared" si="6"/>
        <v>－</v>
      </c>
      <c r="X16" s="124" t="s">
        <v>211</v>
      </c>
      <c r="Y16" s="125" t="str">
        <f t="shared" si="7"/>
        <v>－</v>
      </c>
      <c r="Z16" s="135" t="str">
        <f t="shared" si="8"/>
        <v>－</v>
      </c>
      <c r="AA16" s="131" t="str">
        <f t="shared" si="9"/>
        <v/>
      </c>
      <c r="AB16" s="133" t="str">
        <f t="shared" si="10"/>
        <v/>
      </c>
      <c r="AC16" s="124"/>
      <c r="AD16" s="126" t="str">
        <f t="shared" si="11"/>
        <v/>
      </c>
      <c r="AE16" s="136"/>
      <c r="AF16" s="125" t="str">
        <f t="shared" si="12"/>
        <v/>
      </c>
      <c r="AG16" s="124"/>
      <c r="AH16" s="454" t="s">
        <v>127</v>
      </c>
      <c r="AI16" s="413"/>
      <c r="AL16" s="185" t="str">
        <f t="shared" si="13"/>
        <v>Ⅲ</v>
      </c>
      <c r="AM16" s="185" t="str">
        <f t="shared" si="1"/>
        <v>－</v>
      </c>
      <c r="AN16" s="185" t="str">
        <f t="shared" si="2"/>
        <v>－</v>
      </c>
      <c r="AO16" s="185" t="str">
        <f t="shared" si="3"/>
        <v/>
      </c>
      <c r="AP16" s="185" t="str">
        <f t="shared" si="15"/>
        <v/>
      </c>
      <c r="AQ16" s="185" t="str">
        <f t="shared" si="14"/>
        <v/>
      </c>
    </row>
    <row r="17" spans="1:43" s="37" customFormat="1" ht="41.1" customHeight="1">
      <c r="A17" s="12"/>
      <c r="B17" s="17"/>
      <c r="C17" s="16"/>
      <c r="D17" s="16"/>
      <c r="E17" s="10"/>
      <c r="F17" s="10"/>
      <c r="G17" s="61"/>
      <c r="H17" s="113"/>
      <c r="I17" s="114"/>
      <c r="J17" s="113"/>
      <c r="K17" s="116"/>
      <c r="L17" s="116"/>
      <c r="M17" s="197"/>
      <c r="N17" s="117"/>
      <c r="O17" s="117"/>
      <c r="P17" s="118"/>
      <c r="Q17" s="119"/>
      <c r="R17" s="36"/>
      <c r="S17" s="115"/>
      <c r="T17" s="118"/>
      <c r="U17" s="122"/>
      <c r="V17" s="123" t="str">
        <f t="shared" si="5"/>
        <v/>
      </c>
      <c r="W17" s="134" t="str">
        <f t="shared" si="6"/>
        <v/>
      </c>
      <c r="X17" s="124"/>
      <c r="Y17" s="125" t="str">
        <f t="shared" si="7"/>
        <v/>
      </c>
      <c r="Z17" s="135" t="str">
        <f t="shared" si="8"/>
        <v/>
      </c>
      <c r="AA17" s="131" t="str">
        <f t="shared" si="9"/>
        <v/>
      </c>
      <c r="AB17" s="133" t="str">
        <f t="shared" si="10"/>
        <v/>
      </c>
      <c r="AC17" s="124"/>
      <c r="AD17" s="126" t="str">
        <f t="shared" si="11"/>
        <v/>
      </c>
      <c r="AE17" s="136"/>
      <c r="AF17" s="125" t="str">
        <f t="shared" si="12"/>
        <v/>
      </c>
      <c r="AG17" s="124"/>
      <c r="AH17" s="454"/>
      <c r="AI17" s="455"/>
      <c r="AL17" s="185">
        <f t="shared" si="13"/>
        <v>0</v>
      </c>
      <c r="AM17" s="185" t="str">
        <f t="shared" si="1"/>
        <v/>
      </c>
      <c r="AN17" s="185" t="str">
        <f t="shared" si="2"/>
        <v/>
      </c>
      <c r="AO17" s="185" t="str">
        <f t="shared" si="3"/>
        <v/>
      </c>
      <c r="AP17" s="185" t="str">
        <f t="shared" si="15"/>
        <v/>
      </c>
      <c r="AQ17" s="185" t="str">
        <f t="shared" si="14"/>
        <v/>
      </c>
    </row>
    <row r="18" spans="1:43" s="37" customFormat="1" ht="41.1" customHeight="1">
      <c r="A18" s="12"/>
      <c r="B18" s="17"/>
      <c r="C18" s="16"/>
      <c r="D18" s="16"/>
      <c r="E18" s="10"/>
      <c r="F18" s="10"/>
      <c r="G18" s="61"/>
      <c r="H18" s="113"/>
      <c r="I18" s="114"/>
      <c r="J18" s="113"/>
      <c r="K18" s="116"/>
      <c r="L18" s="116"/>
      <c r="M18" s="197"/>
      <c r="N18" s="117"/>
      <c r="O18" s="117"/>
      <c r="P18" s="118"/>
      <c r="Q18" s="119"/>
      <c r="R18" s="36"/>
      <c r="S18" s="115"/>
      <c r="T18" s="118"/>
      <c r="U18" s="122"/>
      <c r="V18" s="123" t="str">
        <f t="shared" si="5"/>
        <v/>
      </c>
      <c r="W18" s="134" t="str">
        <f t="shared" si="6"/>
        <v/>
      </c>
      <c r="X18" s="124"/>
      <c r="Y18" s="125" t="str">
        <f t="shared" si="7"/>
        <v/>
      </c>
      <c r="Z18" s="135" t="str">
        <f t="shared" si="8"/>
        <v/>
      </c>
      <c r="AA18" s="131" t="str">
        <f t="shared" si="9"/>
        <v/>
      </c>
      <c r="AB18" s="133" t="str">
        <f t="shared" si="10"/>
        <v/>
      </c>
      <c r="AC18" s="124"/>
      <c r="AD18" s="126" t="str">
        <f t="shared" si="11"/>
        <v/>
      </c>
      <c r="AE18" s="136"/>
      <c r="AF18" s="125" t="str">
        <f t="shared" si="12"/>
        <v/>
      </c>
      <c r="AG18" s="124"/>
      <c r="AH18" s="454"/>
      <c r="AI18" s="455"/>
      <c r="AL18" s="185">
        <f t="shared" si="13"/>
        <v>0</v>
      </c>
      <c r="AM18" s="185" t="str">
        <f t="shared" si="1"/>
        <v/>
      </c>
      <c r="AN18" s="185" t="str">
        <f t="shared" si="2"/>
        <v/>
      </c>
      <c r="AO18" s="185" t="str">
        <f t="shared" si="3"/>
        <v/>
      </c>
      <c r="AP18" s="185" t="str">
        <f t="shared" si="15"/>
        <v/>
      </c>
      <c r="AQ18" s="185" t="str">
        <f t="shared" si="14"/>
        <v/>
      </c>
    </row>
    <row r="19" spans="1:43" s="37" customFormat="1" ht="41.1" customHeight="1">
      <c r="A19" s="12"/>
      <c r="B19" s="17"/>
      <c r="C19" s="16"/>
      <c r="D19" s="16"/>
      <c r="E19" s="10"/>
      <c r="F19" s="10"/>
      <c r="G19" s="61"/>
      <c r="H19" s="113"/>
      <c r="I19" s="114"/>
      <c r="J19" s="113"/>
      <c r="K19" s="116"/>
      <c r="L19" s="116"/>
      <c r="M19" s="197"/>
      <c r="N19" s="117"/>
      <c r="O19" s="117"/>
      <c r="P19" s="118"/>
      <c r="Q19" s="119"/>
      <c r="R19" s="36"/>
      <c r="S19" s="115"/>
      <c r="T19" s="118"/>
      <c r="U19" s="122"/>
      <c r="V19" s="123" t="str">
        <f t="shared" si="5"/>
        <v/>
      </c>
      <c r="W19" s="134" t="str">
        <f t="shared" si="6"/>
        <v/>
      </c>
      <c r="X19" s="124"/>
      <c r="Y19" s="125" t="str">
        <f t="shared" si="7"/>
        <v/>
      </c>
      <c r="Z19" s="135" t="str">
        <f t="shared" si="8"/>
        <v/>
      </c>
      <c r="AA19" s="131" t="str">
        <f t="shared" si="9"/>
        <v/>
      </c>
      <c r="AB19" s="133" t="str">
        <f t="shared" si="10"/>
        <v/>
      </c>
      <c r="AC19" s="124"/>
      <c r="AD19" s="126" t="str">
        <f t="shared" si="11"/>
        <v/>
      </c>
      <c r="AE19" s="136"/>
      <c r="AF19" s="125" t="str">
        <f t="shared" si="12"/>
        <v/>
      </c>
      <c r="AG19" s="124"/>
      <c r="AH19" s="454"/>
      <c r="AI19" s="455"/>
      <c r="AL19" s="185">
        <f t="shared" si="13"/>
        <v>0</v>
      </c>
      <c r="AM19" s="185" t="str">
        <f t="shared" si="1"/>
        <v/>
      </c>
      <c r="AN19" s="185" t="str">
        <f t="shared" si="2"/>
        <v/>
      </c>
      <c r="AO19" s="185" t="str">
        <f t="shared" si="3"/>
        <v/>
      </c>
      <c r="AP19" s="185" t="str">
        <f t="shared" si="15"/>
        <v/>
      </c>
      <c r="AQ19" s="185" t="str">
        <f t="shared" si="14"/>
        <v/>
      </c>
    </row>
    <row r="20" spans="1:43" s="37" customFormat="1" ht="41.1" customHeight="1">
      <c r="A20" s="12"/>
      <c r="B20" s="17"/>
      <c r="C20" s="16"/>
      <c r="D20" s="16"/>
      <c r="E20" s="10"/>
      <c r="F20" s="10"/>
      <c r="G20" s="61"/>
      <c r="H20" s="113"/>
      <c r="I20" s="114"/>
      <c r="J20" s="113"/>
      <c r="K20" s="116"/>
      <c r="L20" s="116"/>
      <c r="M20" s="197"/>
      <c r="N20" s="117"/>
      <c r="O20" s="117"/>
      <c r="P20" s="118"/>
      <c r="Q20" s="119"/>
      <c r="R20" s="36"/>
      <c r="S20" s="115"/>
      <c r="T20" s="118"/>
      <c r="U20" s="122"/>
      <c r="V20" s="123" t="str">
        <f t="shared" si="5"/>
        <v/>
      </c>
      <c r="W20" s="134" t="str">
        <f t="shared" si="6"/>
        <v/>
      </c>
      <c r="X20" s="124"/>
      <c r="Y20" s="125" t="str">
        <f t="shared" si="7"/>
        <v/>
      </c>
      <c r="Z20" s="135" t="str">
        <f t="shared" si="8"/>
        <v/>
      </c>
      <c r="AA20" s="131" t="str">
        <f t="shared" si="9"/>
        <v/>
      </c>
      <c r="AB20" s="133" t="str">
        <f t="shared" si="10"/>
        <v/>
      </c>
      <c r="AC20" s="124"/>
      <c r="AD20" s="126" t="str">
        <f t="shared" si="11"/>
        <v/>
      </c>
      <c r="AE20" s="136"/>
      <c r="AF20" s="125" t="str">
        <f t="shared" si="12"/>
        <v/>
      </c>
      <c r="AG20" s="124"/>
      <c r="AH20" s="454"/>
      <c r="AI20" s="455"/>
      <c r="AK20" s="66"/>
      <c r="AL20" s="185">
        <f t="shared" si="13"/>
        <v>0</v>
      </c>
      <c r="AM20" s="185" t="str">
        <f t="shared" si="1"/>
        <v/>
      </c>
      <c r="AN20" s="185" t="str">
        <f t="shared" si="2"/>
        <v/>
      </c>
      <c r="AO20" s="185" t="str">
        <f t="shared" si="3"/>
        <v/>
      </c>
      <c r="AP20" s="185" t="str">
        <f t="shared" si="15"/>
        <v/>
      </c>
      <c r="AQ20" s="185" t="str">
        <f t="shared" si="14"/>
        <v/>
      </c>
    </row>
    <row r="21" spans="1:43" s="37" customFormat="1" ht="41.1" customHeight="1">
      <c r="A21" s="48" t="s">
        <v>64</v>
      </c>
      <c r="B21" s="45"/>
      <c r="C21" s="46"/>
      <c r="D21" s="46"/>
      <c r="E21" s="11"/>
      <c r="F21" s="11"/>
      <c r="G21" s="61"/>
      <c r="H21" s="113"/>
      <c r="I21" s="114"/>
      <c r="J21" s="113"/>
      <c r="K21" s="116"/>
      <c r="L21" s="116"/>
      <c r="M21" s="197"/>
      <c r="N21" s="117"/>
      <c r="O21" s="117"/>
      <c r="P21" s="118"/>
      <c r="Q21" s="119"/>
      <c r="R21" s="36"/>
      <c r="S21" s="115"/>
      <c r="T21" s="118"/>
      <c r="U21" s="122"/>
      <c r="V21" s="123" t="str">
        <f t="shared" si="5"/>
        <v/>
      </c>
      <c r="W21" s="134" t="str">
        <f t="shared" si="6"/>
        <v/>
      </c>
      <c r="X21" s="124"/>
      <c r="Y21" s="125" t="str">
        <f t="shared" si="7"/>
        <v/>
      </c>
      <c r="Z21" s="135" t="str">
        <f t="shared" si="8"/>
        <v/>
      </c>
      <c r="AA21" s="131" t="str">
        <f t="shared" si="9"/>
        <v/>
      </c>
      <c r="AB21" s="133" t="str">
        <f t="shared" si="10"/>
        <v/>
      </c>
      <c r="AC21" s="124"/>
      <c r="AD21" s="126" t="str">
        <f t="shared" si="11"/>
        <v/>
      </c>
      <c r="AE21" s="136"/>
      <c r="AF21" s="125" t="str">
        <f t="shared" si="12"/>
        <v/>
      </c>
      <c r="AG21" s="124"/>
      <c r="AH21" s="454"/>
      <c r="AI21" s="455"/>
      <c r="AK21" s="66"/>
      <c r="AL21" s="185">
        <f t="shared" si="13"/>
        <v>0</v>
      </c>
      <c r="AM21" s="185" t="str">
        <f t="shared" si="1"/>
        <v/>
      </c>
      <c r="AN21" s="185" t="str">
        <f t="shared" si="2"/>
        <v/>
      </c>
      <c r="AO21" s="185" t="str">
        <f t="shared" si="3"/>
        <v/>
      </c>
      <c r="AP21" s="185" t="str">
        <f t="shared" si="15"/>
        <v/>
      </c>
      <c r="AQ21" s="185" t="str">
        <f t="shared" si="14"/>
        <v/>
      </c>
    </row>
    <row r="22" spans="1:43" s="37" customFormat="1" ht="41.1" customHeight="1">
      <c r="A22" s="47"/>
      <c r="B22" s="17"/>
      <c r="C22" s="16"/>
      <c r="D22" s="16"/>
      <c r="E22" s="10"/>
      <c r="F22" s="10"/>
      <c r="G22" s="61"/>
      <c r="H22" s="113"/>
      <c r="I22" s="114"/>
      <c r="J22" s="113"/>
      <c r="K22" s="116"/>
      <c r="L22" s="116"/>
      <c r="M22" s="197"/>
      <c r="N22" s="117"/>
      <c r="O22" s="117"/>
      <c r="P22" s="118"/>
      <c r="Q22" s="119"/>
      <c r="R22" s="36"/>
      <c r="S22" s="115"/>
      <c r="T22" s="118"/>
      <c r="U22" s="122"/>
      <c r="V22" s="123" t="str">
        <f t="shared" si="5"/>
        <v/>
      </c>
      <c r="W22" s="134" t="str">
        <f t="shared" si="6"/>
        <v/>
      </c>
      <c r="X22" s="124"/>
      <c r="Y22" s="125" t="str">
        <f t="shared" si="7"/>
        <v/>
      </c>
      <c r="Z22" s="135" t="str">
        <f t="shared" si="8"/>
        <v/>
      </c>
      <c r="AA22" s="131" t="str">
        <f t="shared" si="9"/>
        <v/>
      </c>
      <c r="AB22" s="133" t="str">
        <f t="shared" si="10"/>
        <v/>
      </c>
      <c r="AC22" s="124"/>
      <c r="AD22" s="126" t="str">
        <f t="shared" si="11"/>
        <v/>
      </c>
      <c r="AE22" s="136"/>
      <c r="AF22" s="125" t="str">
        <f t="shared" si="12"/>
        <v/>
      </c>
      <c r="AG22" s="124"/>
      <c r="AH22" s="454"/>
      <c r="AI22" s="455"/>
      <c r="AK22" s="66"/>
      <c r="AL22" s="185">
        <f t="shared" si="13"/>
        <v>0</v>
      </c>
      <c r="AM22" s="185" t="str">
        <f t="shared" si="1"/>
        <v/>
      </c>
      <c r="AN22" s="185" t="str">
        <f t="shared" si="2"/>
        <v/>
      </c>
      <c r="AO22" s="185" t="str">
        <f t="shared" si="3"/>
        <v/>
      </c>
      <c r="AP22" s="185" t="str">
        <f t="shared" si="15"/>
        <v/>
      </c>
      <c r="AQ22" s="185" t="str">
        <f t="shared" si="14"/>
        <v/>
      </c>
    </row>
    <row r="23" spans="1:43" s="37" customFormat="1" ht="41.1" customHeight="1">
      <c r="A23" s="12"/>
      <c r="B23" s="17"/>
      <c r="C23" s="16"/>
      <c r="D23" s="16"/>
      <c r="E23" s="10"/>
      <c r="F23" s="10"/>
      <c r="G23" s="61"/>
      <c r="H23" s="113"/>
      <c r="I23" s="114"/>
      <c r="J23" s="113"/>
      <c r="K23" s="116"/>
      <c r="L23" s="116"/>
      <c r="M23" s="197"/>
      <c r="N23" s="117"/>
      <c r="O23" s="117"/>
      <c r="P23" s="118"/>
      <c r="Q23" s="119"/>
      <c r="R23" s="36"/>
      <c r="S23" s="115"/>
      <c r="T23" s="118"/>
      <c r="U23" s="122"/>
      <c r="V23" s="123" t="str">
        <f t="shared" si="5"/>
        <v/>
      </c>
      <c r="W23" s="134" t="str">
        <f t="shared" si="6"/>
        <v/>
      </c>
      <c r="X23" s="124"/>
      <c r="Y23" s="125" t="str">
        <f t="shared" si="7"/>
        <v/>
      </c>
      <c r="Z23" s="135" t="str">
        <f t="shared" si="8"/>
        <v/>
      </c>
      <c r="AA23" s="131" t="str">
        <f t="shared" si="9"/>
        <v/>
      </c>
      <c r="AB23" s="133" t="str">
        <f t="shared" si="10"/>
        <v/>
      </c>
      <c r="AC23" s="124"/>
      <c r="AD23" s="126" t="str">
        <f t="shared" si="11"/>
        <v/>
      </c>
      <c r="AE23" s="136"/>
      <c r="AF23" s="125" t="str">
        <f t="shared" si="12"/>
        <v/>
      </c>
      <c r="AG23" s="124"/>
      <c r="AH23" s="454"/>
      <c r="AI23" s="455"/>
      <c r="AK23" s="66"/>
      <c r="AL23" s="185">
        <f t="shared" si="13"/>
        <v>0</v>
      </c>
      <c r="AM23" s="185" t="str">
        <f t="shared" si="1"/>
        <v/>
      </c>
      <c r="AN23" s="185" t="str">
        <f t="shared" si="2"/>
        <v/>
      </c>
      <c r="AO23" s="185" t="str">
        <f t="shared" si="3"/>
        <v/>
      </c>
      <c r="AP23" s="185" t="str">
        <f t="shared" si="15"/>
        <v/>
      </c>
      <c r="AQ23" s="185" t="str">
        <f t="shared" si="14"/>
        <v/>
      </c>
    </row>
    <row r="24" spans="1:43" s="37" customFormat="1" ht="41.1" customHeight="1">
      <c r="A24" s="12"/>
      <c r="B24" s="17"/>
      <c r="C24" s="16"/>
      <c r="D24" s="16"/>
      <c r="E24" s="10"/>
      <c r="F24" s="10"/>
      <c r="G24" s="61"/>
      <c r="H24" s="113"/>
      <c r="I24" s="114"/>
      <c r="J24" s="113"/>
      <c r="K24" s="116"/>
      <c r="L24" s="116"/>
      <c r="M24" s="197"/>
      <c r="N24" s="117"/>
      <c r="O24" s="117"/>
      <c r="P24" s="118"/>
      <c r="Q24" s="119"/>
      <c r="R24" s="36"/>
      <c r="S24" s="115"/>
      <c r="T24" s="118"/>
      <c r="U24" s="122"/>
      <c r="V24" s="123" t="str">
        <f t="shared" si="5"/>
        <v/>
      </c>
      <c r="W24" s="134" t="str">
        <f t="shared" si="6"/>
        <v/>
      </c>
      <c r="X24" s="124"/>
      <c r="Y24" s="125" t="str">
        <f t="shared" si="7"/>
        <v/>
      </c>
      <c r="Z24" s="135" t="str">
        <f t="shared" si="8"/>
        <v/>
      </c>
      <c r="AA24" s="131" t="str">
        <f t="shared" si="9"/>
        <v/>
      </c>
      <c r="AB24" s="133" t="str">
        <f t="shared" si="10"/>
        <v/>
      </c>
      <c r="AC24" s="124"/>
      <c r="AD24" s="126" t="str">
        <f t="shared" si="11"/>
        <v/>
      </c>
      <c r="AE24" s="136"/>
      <c r="AF24" s="125" t="str">
        <f t="shared" si="12"/>
        <v/>
      </c>
      <c r="AG24" s="124"/>
      <c r="AH24" s="454"/>
      <c r="AI24" s="455"/>
      <c r="AK24" s="66"/>
      <c r="AL24" s="185">
        <f t="shared" si="13"/>
        <v>0</v>
      </c>
      <c r="AM24" s="185" t="str">
        <f t="shared" si="1"/>
        <v/>
      </c>
      <c r="AN24" s="185" t="str">
        <f t="shared" si="2"/>
        <v/>
      </c>
      <c r="AO24" s="185" t="str">
        <f t="shared" si="3"/>
        <v/>
      </c>
      <c r="AP24" s="185" t="str">
        <f t="shared" si="15"/>
        <v/>
      </c>
      <c r="AQ24" s="185" t="str">
        <f t="shared" si="14"/>
        <v/>
      </c>
    </row>
    <row r="25" spans="1:43" s="37" customFormat="1" ht="41.1" customHeight="1">
      <c r="A25" s="42"/>
      <c r="B25" s="43"/>
      <c r="C25" s="44"/>
      <c r="D25" s="44"/>
      <c r="E25" s="18"/>
      <c r="F25" s="18"/>
      <c r="G25" s="61"/>
      <c r="H25" s="113"/>
      <c r="I25" s="114"/>
      <c r="J25" s="113"/>
      <c r="K25" s="116"/>
      <c r="L25" s="116"/>
      <c r="M25" s="197"/>
      <c r="N25" s="117"/>
      <c r="O25" s="117"/>
      <c r="P25" s="118"/>
      <c r="Q25" s="119"/>
      <c r="R25" s="36"/>
      <c r="S25" s="115"/>
      <c r="T25" s="118"/>
      <c r="U25" s="122"/>
      <c r="V25" s="123" t="str">
        <f t="shared" si="5"/>
        <v/>
      </c>
      <c r="W25" s="134" t="str">
        <f t="shared" si="6"/>
        <v/>
      </c>
      <c r="X25" s="124"/>
      <c r="Y25" s="125" t="str">
        <f t="shared" si="7"/>
        <v/>
      </c>
      <c r="Z25" s="135" t="str">
        <f t="shared" si="8"/>
        <v/>
      </c>
      <c r="AA25" s="131" t="str">
        <f t="shared" si="9"/>
        <v/>
      </c>
      <c r="AB25" s="133" t="str">
        <f t="shared" si="10"/>
        <v/>
      </c>
      <c r="AC25" s="124"/>
      <c r="AD25" s="126" t="str">
        <f t="shared" si="11"/>
        <v/>
      </c>
      <c r="AE25" s="136"/>
      <c r="AF25" s="125" t="str">
        <f t="shared" si="12"/>
        <v/>
      </c>
      <c r="AG25" s="124"/>
      <c r="AH25" s="454"/>
      <c r="AI25" s="455"/>
      <c r="AK25" s="66"/>
      <c r="AL25" s="185">
        <f t="shared" si="13"/>
        <v>0</v>
      </c>
      <c r="AM25" s="185" t="str">
        <f t="shared" si="1"/>
        <v/>
      </c>
      <c r="AN25" s="185" t="str">
        <f t="shared" si="2"/>
        <v/>
      </c>
      <c r="AO25" s="185" t="str">
        <f t="shared" si="3"/>
        <v/>
      </c>
      <c r="AP25" s="185" t="str">
        <f t="shared" si="15"/>
        <v/>
      </c>
      <c r="AQ25" s="185" t="str">
        <f t="shared" si="14"/>
        <v/>
      </c>
    </row>
    <row r="26" spans="1:43">
      <c r="A26" s="11"/>
      <c r="B26" s="17"/>
      <c r="C26" s="16"/>
      <c r="D26" s="16"/>
      <c r="E26" s="10"/>
      <c r="F26" s="10"/>
    </row>
    <row r="27" spans="1:43">
      <c r="A27" s="10"/>
      <c r="B27" s="66" t="s">
        <v>140</v>
      </c>
      <c r="C27" s="16"/>
      <c r="D27" s="16"/>
      <c r="E27" s="10"/>
      <c r="F27" s="10"/>
    </row>
    <row r="28" spans="1:43" ht="13.5" customHeight="1">
      <c r="A28" s="10"/>
      <c r="B28" s="460" t="s">
        <v>161</v>
      </c>
      <c r="C28" s="460"/>
      <c r="D28" s="460"/>
      <c r="E28" s="460"/>
      <c r="F28" s="460"/>
      <c r="G28" s="460"/>
      <c r="H28" s="460"/>
      <c r="I28" s="460"/>
      <c r="J28" s="460"/>
      <c r="K28" s="460"/>
      <c r="L28" s="460"/>
      <c r="M28" s="460"/>
      <c r="N28" s="460"/>
      <c r="O28" s="460"/>
      <c r="P28" s="460"/>
      <c r="Q28" s="460"/>
      <c r="R28" s="460"/>
      <c r="S28" s="460"/>
      <c r="T28" s="460"/>
      <c r="U28" s="460"/>
      <c r="V28" s="460"/>
      <c r="W28" s="460"/>
      <c r="X28" s="460"/>
      <c r="Y28" s="460"/>
      <c r="Z28" s="460"/>
      <c r="AA28" s="460"/>
      <c r="AB28" s="460"/>
      <c r="AC28" s="460"/>
      <c r="AD28" s="460"/>
      <c r="AE28" s="460"/>
      <c r="AF28" s="460"/>
      <c r="AG28" s="460"/>
      <c r="AH28" s="460"/>
      <c r="AI28" s="460"/>
    </row>
    <row r="29" spans="1:43" ht="13.5" customHeight="1">
      <c r="A29" s="10"/>
      <c r="B29" s="460"/>
      <c r="C29" s="460"/>
      <c r="D29" s="460"/>
      <c r="E29" s="460"/>
      <c r="F29" s="460"/>
      <c r="G29" s="460"/>
      <c r="H29" s="460"/>
      <c r="I29" s="460"/>
      <c r="J29" s="460"/>
      <c r="K29" s="460"/>
      <c r="L29" s="460"/>
      <c r="M29" s="460"/>
      <c r="N29" s="460"/>
      <c r="O29" s="460"/>
      <c r="P29" s="460"/>
      <c r="Q29" s="460"/>
      <c r="R29" s="460"/>
      <c r="S29" s="460"/>
      <c r="T29" s="460"/>
      <c r="U29" s="460"/>
      <c r="V29" s="460"/>
      <c r="W29" s="460"/>
      <c r="X29" s="460"/>
      <c r="Y29" s="460"/>
      <c r="Z29" s="460"/>
      <c r="AA29" s="460"/>
      <c r="AB29" s="460"/>
      <c r="AC29" s="460"/>
      <c r="AD29" s="460"/>
      <c r="AE29" s="460"/>
      <c r="AF29" s="460"/>
      <c r="AG29" s="460"/>
      <c r="AH29" s="460"/>
      <c r="AI29" s="460"/>
    </row>
    <row r="30" spans="1:43" ht="13.5" customHeight="1">
      <c r="A30" s="10"/>
      <c r="B30" s="459" t="s">
        <v>141</v>
      </c>
      <c r="C30" s="459"/>
      <c r="D30" s="459"/>
      <c r="E30" s="459"/>
      <c r="F30" s="459"/>
      <c r="G30" s="459"/>
      <c r="H30" s="459"/>
      <c r="I30" s="459"/>
      <c r="J30" s="459"/>
      <c r="K30" s="459"/>
      <c r="L30" s="459"/>
      <c r="M30" s="459"/>
      <c r="N30" s="459"/>
      <c r="O30" s="459"/>
      <c r="P30" s="459"/>
      <c r="Q30" s="459"/>
      <c r="R30" s="459"/>
      <c r="S30" s="459"/>
      <c r="T30" s="459"/>
      <c r="U30" s="459"/>
      <c r="V30" s="459"/>
      <c r="W30" s="459"/>
      <c r="X30" s="459"/>
      <c r="Y30" s="459"/>
      <c r="Z30" s="459"/>
      <c r="AA30" s="459"/>
      <c r="AB30" s="459"/>
      <c r="AC30" s="459"/>
      <c r="AD30" s="459"/>
      <c r="AE30" s="459"/>
      <c r="AF30" s="459"/>
      <c r="AG30" s="459"/>
      <c r="AH30" s="459"/>
      <c r="AI30" s="459"/>
    </row>
    <row r="31" spans="1:43" ht="13.5" customHeight="1">
      <c r="A31" s="73"/>
      <c r="B31" s="459"/>
      <c r="C31" s="459"/>
      <c r="D31" s="459"/>
      <c r="E31" s="459"/>
      <c r="F31" s="459"/>
      <c r="G31" s="459"/>
      <c r="H31" s="459"/>
      <c r="I31" s="459"/>
      <c r="J31" s="459"/>
      <c r="K31" s="459"/>
      <c r="L31" s="459"/>
      <c r="M31" s="459"/>
      <c r="N31" s="459"/>
      <c r="O31" s="459"/>
      <c r="P31" s="459"/>
      <c r="Q31" s="459"/>
      <c r="R31" s="459"/>
      <c r="S31" s="459"/>
      <c r="T31" s="459"/>
      <c r="U31" s="459"/>
      <c r="V31" s="459"/>
      <c r="W31" s="459"/>
      <c r="X31" s="459"/>
      <c r="Y31" s="459"/>
      <c r="Z31" s="459"/>
      <c r="AA31" s="459"/>
      <c r="AB31" s="459"/>
      <c r="AC31" s="459"/>
      <c r="AD31" s="459"/>
      <c r="AE31" s="459"/>
      <c r="AF31" s="459"/>
      <c r="AG31" s="459"/>
      <c r="AH31" s="459"/>
      <c r="AI31" s="459"/>
    </row>
    <row r="32" spans="1:43">
      <c r="A32" s="73"/>
      <c r="B32" s="130" t="s">
        <v>157</v>
      </c>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row>
    <row r="33" spans="1:35">
      <c r="A33" s="73"/>
      <c r="B33" s="130" t="s">
        <v>154</v>
      </c>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row>
    <row r="34" spans="1:35">
      <c r="A34" s="73"/>
      <c r="B34" s="460" t="s">
        <v>143</v>
      </c>
      <c r="C34" s="460"/>
      <c r="D34" s="460"/>
      <c r="E34" s="460"/>
      <c r="F34" s="460"/>
      <c r="G34" s="460"/>
      <c r="H34" s="460"/>
      <c r="I34" s="460"/>
      <c r="J34" s="460"/>
      <c r="K34" s="460"/>
      <c r="L34" s="460"/>
      <c r="M34" s="460"/>
      <c r="N34" s="460"/>
      <c r="O34" s="460"/>
      <c r="P34" s="460"/>
      <c r="Q34" s="460"/>
      <c r="R34" s="460"/>
      <c r="S34" s="460"/>
      <c r="T34" s="460"/>
      <c r="U34" s="460"/>
      <c r="V34" s="460"/>
      <c r="W34" s="460"/>
      <c r="X34" s="460"/>
      <c r="Y34" s="460"/>
      <c r="Z34" s="460"/>
      <c r="AA34" s="460"/>
      <c r="AB34" s="460"/>
      <c r="AC34" s="460"/>
      <c r="AD34" s="460"/>
      <c r="AE34" s="460"/>
      <c r="AF34" s="460"/>
      <c r="AG34" s="460"/>
      <c r="AH34" s="460"/>
      <c r="AI34" s="460"/>
    </row>
    <row r="35" spans="1:35" ht="13.5" customHeight="1">
      <c r="A35" s="73"/>
      <c r="B35" s="460"/>
      <c r="C35" s="460"/>
      <c r="D35" s="460"/>
      <c r="E35" s="460"/>
      <c r="F35" s="460"/>
      <c r="G35" s="460"/>
      <c r="H35" s="460"/>
      <c r="I35" s="460"/>
      <c r="J35" s="460"/>
      <c r="K35" s="460"/>
      <c r="L35" s="460"/>
      <c r="M35" s="460"/>
      <c r="N35" s="460"/>
      <c r="O35" s="460"/>
      <c r="P35" s="460"/>
      <c r="Q35" s="460"/>
      <c r="R35" s="460"/>
      <c r="S35" s="460"/>
      <c r="T35" s="460"/>
      <c r="U35" s="460"/>
      <c r="V35" s="460"/>
      <c r="W35" s="460"/>
      <c r="X35" s="460"/>
      <c r="Y35" s="460"/>
      <c r="Z35" s="460"/>
      <c r="AA35" s="460"/>
      <c r="AB35" s="460"/>
      <c r="AC35" s="460"/>
      <c r="AD35" s="460"/>
      <c r="AE35" s="460"/>
      <c r="AF35" s="460"/>
      <c r="AG35" s="460"/>
      <c r="AH35" s="460"/>
      <c r="AI35" s="460"/>
    </row>
    <row r="36" spans="1:35">
      <c r="B36" s="130" t="s">
        <v>155</v>
      </c>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row>
    <row r="37" spans="1:35">
      <c r="B37" s="130" t="s">
        <v>217</v>
      </c>
    </row>
    <row r="38" spans="1:35">
      <c r="B38" s="130" t="s">
        <v>156</v>
      </c>
    </row>
    <row r="39" spans="1:35">
      <c r="B39" s="66" t="s">
        <v>142</v>
      </c>
    </row>
  </sheetData>
  <mergeCells count="146">
    <mergeCell ref="BU10:BW10"/>
    <mergeCell ref="BT6:BT9"/>
    <mergeCell ref="BU6:BV7"/>
    <mergeCell ref="BW6:BW7"/>
    <mergeCell ref="BD7:BH7"/>
    <mergeCell ref="BI7:BM7"/>
    <mergeCell ref="BN7:BR7"/>
    <mergeCell ref="BD8:BD9"/>
    <mergeCell ref="BE8:BH8"/>
    <mergeCell ref="BI8:BI9"/>
    <mergeCell ref="BJ8:BM8"/>
    <mergeCell ref="BU8:BW9"/>
    <mergeCell ref="BB8:BB9"/>
    <mergeCell ref="AZ6:AZ9"/>
    <mergeCell ref="BA6:BA9"/>
    <mergeCell ref="BB6:BC7"/>
    <mergeCell ref="BD6:BR6"/>
    <mergeCell ref="BC8:BC9"/>
    <mergeCell ref="BS6:BS9"/>
    <mergeCell ref="BN8:BN9"/>
    <mergeCell ref="BO8:BR8"/>
    <mergeCell ref="BA1:BA4"/>
    <mergeCell ref="BB1:BC2"/>
    <mergeCell ref="BD1:BR1"/>
    <mergeCell ref="BS1:BU1"/>
    <mergeCell ref="BV1:BW1"/>
    <mergeCell ref="BB3:BB4"/>
    <mergeCell ref="AZ1:AZ4"/>
    <mergeCell ref="BD2:BH2"/>
    <mergeCell ref="BS2:BS4"/>
    <mergeCell ref="BN3:BN4"/>
    <mergeCell ref="BO3:BR3"/>
    <mergeCell ref="BI2:BM2"/>
    <mergeCell ref="BN2:BR2"/>
    <mergeCell ref="BT2:BT4"/>
    <mergeCell ref="BU2:BU4"/>
    <mergeCell ref="BV2:BV4"/>
    <mergeCell ref="BW2:BW4"/>
    <mergeCell ref="BC3:BC4"/>
    <mergeCell ref="BD3:BD4"/>
    <mergeCell ref="BE3:BH3"/>
    <mergeCell ref="BI3:BI4"/>
    <mergeCell ref="BJ3:BM3"/>
    <mergeCell ref="AH24:AI24"/>
    <mergeCell ref="AH19:AI19"/>
    <mergeCell ref="AH20:AI20"/>
    <mergeCell ref="AH21:AI21"/>
    <mergeCell ref="AH22:AI22"/>
    <mergeCell ref="AH23:AI23"/>
    <mergeCell ref="B30:AI31"/>
    <mergeCell ref="B34:AI35"/>
    <mergeCell ref="B28:AI29"/>
    <mergeCell ref="AH25:AI25"/>
    <mergeCell ref="AH18:AI18"/>
    <mergeCell ref="AB11:AB12"/>
    <mergeCell ref="AC11:AC12"/>
    <mergeCell ref="AD11:AD12"/>
    <mergeCell ref="AE11:AE12"/>
    <mergeCell ref="AF11:AF12"/>
    <mergeCell ref="AG11:AG12"/>
    <mergeCell ref="AH13:AI13"/>
    <mergeCell ref="AH14:AI14"/>
    <mergeCell ref="AH15:AI15"/>
    <mergeCell ref="AH16:AI16"/>
    <mergeCell ref="AH17:AI17"/>
    <mergeCell ref="AA10:AC10"/>
    <mergeCell ref="AD10:AE10"/>
    <mergeCell ref="AF10:AG10"/>
    <mergeCell ref="AA11:AA12"/>
    <mergeCell ref="M11:M12"/>
    <mergeCell ref="O11:O12"/>
    <mergeCell ref="Q11:Q12"/>
    <mergeCell ref="S11:S12"/>
    <mergeCell ref="T11:T12"/>
    <mergeCell ref="U11:U12"/>
    <mergeCell ref="V11:V12"/>
    <mergeCell ref="W11:W12"/>
    <mergeCell ref="X11:X12"/>
    <mergeCell ref="Y11:Y12"/>
    <mergeCell ref="Z11:Z12"/>
    <mergeCell ref="S6:V6"/>
    <mergeCell ref="W6:W7"/>
    <mergeCell ref="H11:H12"/>
    <mergeCell ref="I11:I12"/>
    <mergeCell ref="J11:J12"/>
    <mergeCell ref="K11:K12"/>
    <mergeCell ref="L11:L12"/>
    <mergeCell ref="V10:X10"/>
    <mergeCell ref="Y10:Z10"/>
    <mergeCell ref="AM10:AO10"/>
    <mergeCell ref="AG5:AG7"/>
    <mergeCell ref="AH5:AH7"/>
    <mergeCell ref="AI5:AI7"/>
    <mergeCell ref="AC6:AF6"/>
    <mergeCell ref="AB6:AB7"/>
    <mergeCell ref="X6:AA6"/>
    <mergeCell ref="R5:V5"/>
    <mergeCell ref="A9:F9"/>
    <mergeCell ref="G9:U9"/>
    <mergeCell ref="V9:AG9"/>
    <mergeCell ref="AH9:AI12"/>
    <mergeCell ref="G10:G12"/>
    <mergeCell ref="H10:I10"/>
    <mergeCell ref="J10:Q10"/>
    <mergeCell ref="R10:R12"/>
    <mergeCell ref="S10:U10"/>
    <mergeCell ref="C6:C7"/>
    <mergeCell ref="D6:G6"/>
    <mergeCell ref="H6:H7"/>
    <mergeCell ref="I6:L6"/>
    <mergeCell ref="M6:M7"/>
    <mergeCell ref="N6:Q6"/>
    <mergeCell ref="R6:R7"/>
    <mergeCell ref="M5:Q5"/>
    <mergeCell ref="C3:E3"/>
    <mergeCell ref="F3:G3"/>
    <mergeCell ref="H3:X3"/>
    <mergeCell ref="Y3:Z3"/>
    <mergeCell ref="AA3:AC3"/>
    <mergeCell ref="AD3:AF3"/>
    <mergeCell ref="W5:AA5"/>
    <mergeCell ref="AB5:AF5"/>
    <mergeCell ref="AP11:AP12"/>
    <mergeCell ref="AQ11:AQ12"/>
    <mergeCell ref="AM11:AM12"/>
    <mergeCell ref="AN11:AN12"/>
    <mergeCell ref="AO11:AO12"/>
    <mergeCell ref="AL11:AL12"/>
    <mergeCell ref="A1:D1"/>
    <mergeCell ref="AD1:AF1"/>
    <mergeCell ref="AG1:AI1"/>
    <mergeCell ref="C2:E2"/>
    <mergeCell ref="F2:G2"/>
    <mergeCell ref="H2:X2"/>
    <mergeCell ref="Y2:Z2"/>
    <mergeCell ref="AA2:AC2"/>
    <mergeCell ref="AD2:AF2"/>
    <mergeCell ref="AG2:AI2"/>
    <mergeCell ref="AG3:AI3"/>
    <mergeCell ref="A4:A7"/>
    <mergeCell ref="B4:B7"/>
    <mergeCell ref="C4:Q4"/>
    <mergeCell ref="R4:AF4"/>
    <mergeCell ref="AG4:AI4"/>
    <mergeCell ref="C5:G5"/>
    <mergeCell ref="H5:L5"/>
  </mergeCells>
  <phoneticPr fontId="8"/>
  <dataValidations count="8">
    <dataValidation type="list" allowBlank="1" showInputMessage="1" showErrorMessage="1" sqref="S13:U25">
      <formula1>$AW$2:$AW$7</formula1>
    </dataValidation>
    <dataValidation type="list" allowBlank="1" showInputMessage="1" showErrorMessage="1" sqref="R13:R25 O13:O25">
      <formula1>$AQ$2:$AQ$7</formula1>
    </dataValidation>
    <dataValidation type="list" allowBlank="1" showInputMessage="1" showErrorMessage="1" sqref="J13:J25">
      <formula1>$AT$2:$AT$5</formula1>
    </dataValidation>
    <dataValidation type="list" allowBlank="1" showInputMessage="1" showErrorMessage="1" sqref="P13:P25">
      <formula1>$AU$2:$AU$4</formula1>
    </dataValidation>
    <dataValidation type="list" allowBlank="1" showInputMessage="1" showErrorMessage="1" sqref="AC13:AC25 AG13:AG25 X13:X25">
      <formula1>$AQ$1:$AQ$7</formula1>
    </dataValidation>
    <dataValidation type="list" allowBlank="1" showInputMessage="1" showErrorMessage="1" sqref="H13:H25">
      <formula1>$AR$2:$AR$15</formula1>
    </dataValidation>
    <dataValidation type="list" allowBlank="1" showInputMessage="1" showErrorMessage="1" sqref="I13:I25">
      <formula1>$AS$2:$AS$18</formula1>
    </dataValidation>
    <dataValidation type="list" allowBlank="1" showInputMessage="1" showErrorMessage="1" sqref="AE13:AE25">
      <formula1>$AX$2:$AX$5</formula1>
    </dataValidation>
  </dataValidations>
  <printOptions horizontalCentered="1" verticalCentered="1"/>
  <pageMargins left="0.39370078740157483" right="0.39370078740157483" top="0.82677165354330717" bottom="0.47244094488188981" header="0.62992125984251968" footer="0.23622047244094491"/>
  <pageSetup paperSize="9" scale="58" orientation="landscape" r:id="rId1"/>
  <headerFooter alignWithMargins="0">
    <oddFooter>&amp;R&amp;"ＭＳ Ｐ明朝,標準"&amp;10　　
&amp;"ＭＳ Ｐゴシック,標準"&amp;11
&amp;A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39"/>
  <sheetViews>
    <sheetView showGridLines="0" view="pageBreakPreview" zoomScale="50" zoomScaleNormal="50" zoomScaleSheetLayoutView="50" workbookViewId="0">
      <selection activeCell="Q20" sqref="Q20"/>
    </sheetView>
  </sheetViews>
  <sheetFormatPr defaultRowHeight="13.5"/>
  <cols>
    <col min="1" max="35" width="6.625" style="66" customWidth="1"/>
    <col min="36" max="37" width="4.125" style="66" customWidth="1"/>
    <col min="38" max="38" width="5.625" style="66" customWidth="1"/>
    <col min="39" max="41" width="4.75" style="66" customWidth="1"/>
    <col min="42" max="42" width="5.25" style="66" customWidth="1"/>
    <col min="43" max="43" width="4.625" style="66" bestFit="1" customWidth="1"/>
    <col min="44" max="44" width="7.625" style="66" bestFit="1" customWidth="1"/>
    <col min="45" max="45" width="12.875" style="66" bestFit="1" customWidth="1"/>
    <col min="46" max="46" width="9.375" style="66" bestFit="1" customWidth="1"/>
    <col min="47" max="47" width="5.875" style="66" bestFit="1" customWidth="1"/>
    <col min="48" max="48" width="4.625" style="66" customWidth="1"/>
    <col min="49" max="49" width="3.75" style="66" bestFit="1" customWidth="1"/>
    <col min="50" max="51" width="9" style="66"/>
    <col min="52" max="75" width="7.875" style="66" customWidth="1"/>
    <col min="76" max="16384" width="9" style="66"/>
  </cols>
  <sheetData>
    <row r="1" spans="1:75" ht="15.95" customHeight="1">
      <c r="A1" s="357" t="s">
        <v>37</v>
      </c>
      <c r="B1" s="358"/>
      <c r="C1" s="358"/>
      <c r="D1" s="358"/>
      <c r="E1" s="65" t="s">
        <v>36</v>
      </c>
      <c r="F1" s="67"/>
      <c r="G1" s="67"/>
      <c r="H1" s="68"/>
      <c r="I1" s="68"/>
      <c r="J1" s="68"/>
      <c r="K1" s="68"/>
      <c r="L1" s="68"/>
      <c r="M1" s="68"/>
      <c r="N1" s="68"/>
      <c r="O1" s="68"/>
      <c r="P1" s="68"/>
      <c r="Q1" s="68"/>
      <c r="R1" s="68"/>
      <c r="S1" s="68"/>
      <c r="T1" s="68"/>
      <c r="U1" s="68"/>
      <c r="V1" s="68"/>
      <c r="W1" s="68"/>
      <c r="X1" s="68"/>
      <c r="Y1" s="67"/>
      <c r="Z1" s="67"/>
      <c r="AA1" s="67"/>
      <c r="AB1" s="67"/>
      <c r="AC1" s="67"/>
      <c r="AD1" s="359" t="s">
        <v>0</v>
      </c>
      <c r="AE1" s="360"/>
      <c r="AF1" s="361"/>
      <c r="AG1" s="315">
        <f>'2-1a'!W1</f>
        <v>0</v>
      </c>
      <c r="AH1" s="362"/>
      <c r="AI1" s="363"/>
      <c r="AZ1" s="472" t="s">
        <v>134</v>
      </c>
      <c r="BA1" s="461" t="s">
        <v>135</v>
      </c>
      <c r="BB1" s="463" t="s">
        <v>65</v>
      </c>
      <c r="BC1" s="464"/>
      <c r="BD1" s="465" t="s">
        <v>87</v>
      </c>
      <c r="BE1" s="465"/>
      <c r="BF1" s="465"/>
      <c r="BG1" s="465"/>
      <c r="BH1" s="465"/>
      <c r="BI1" s="465"/>
      <c r="BJ1" s="465"/>
      <c r="BK1" s="465"/>
      <c r="BL1" s="465"/>
      <c r="BM1" s="465"/>
      <c r="BN1" s="465"/>
      <c r="BO1" s="465"/>
      <c r="BP1" s="465"/>
      <c r="BQ1" s="465"/>
      <c r="BR1" s="465"/>
      <c r="BS1" s="466" t="s">
        <v>136</v>
      </c>
      <c r="BT1" s="467"/>
      <c r="BU1" s="468"/>
      <c r="BV1" s="466"/>
      <c r="BW1" s="469"/>
    </row>
    <row r="2" spans="1:75" ht="15.95" customHeight="1">
      <c r="A2" s="34" t="s">
        <v>1</v>
      </c>
      <c r="B2" s="35"/>
      <c r="C2" s="364" t="str">
        <f>+'2-1a'!C3</f>
        <v>　○○トンネル</v>
      </c>
      <c r="D2" s="365"/>
      <c r="E2" s="366"/>
      <c r="F2" s="367" t="s">
        <v>3</v>
      </c>
      <c r="G2" s="368"/>
      <c r="H2" s="335">
        <f>'2-1a'!H2</f>
        <v>0</v>
      </c>
      <c r="I2" s="369"/>
      <c r="J2" s="369"/>
      <c r="K2" s="369"/>
      <c r="L2" s="369"/>
      <c r="M2" s="369"/>
      <c r="N2" s="369"/>
      <c r="O2" s="369"/>
      <c r="P2" s="362"/>
      <c r="Q2" s="362"/>
      <c r="R2" s="362"/>
      <c r="S2" s="362"/>
      <c r="T2" s="362"/>
      <c r="U2" s="362"/>
      <c r="V2" s="362"/>
      <c r="W2" s="362"/>
      <c r="X2" s="363"/>
      <c r="Y2" s="367" t="s">
        <v>4</v>
      </c>
      <c r="Z2" s="370"/>
      <c r="AA2" s="339">
        <f>'2-1a'!S2</f>
        <v>0</v>
      </c>
      <c r="AB2" s="371"/>
      <c r="AC2" s="248"/>
      <c r="AD2" s="372" t="s">
        <v>70</v>
      </c>
      <c r="AE2" s="360"/>
      <c r="AF2" s="361"/>
      <c r="AG2" s="315">
        <f>'2-1a'!W2</f>
        <v>0</v>
      </c>
      <c r="AH2" s="362"/>
      <c r="AI2" s="363"/>
      <c r="AQ2" s="66" t="s">
        <v>128</v>
      </c>
      <c r="AZ2" s="473"/>
      <c r="BA2" s="205"/>
      <c r="BB2" s="222"/>
      <c r="BC2" s="223"/>
      <c r="BD2" s="475" t="s">
        <v>16</v>
      </c>
      <c r="BE2" s="476"/>
      <c r="BF2" s="476"/>
      <c r="BG2" s="476"/>
      <c r="BH2" s="477"/>
      <c r="BI2" s="483" t="s">
        <v>17</v>
      </c>
      <c r="BJ2" s="484"/>
      <c r="BK2" s="484"/>
      <c r="BL2" s="484"/>
      <c r="BM2" s="484"/>
      <c r="BN2" s="483" t="s">
        <v>18</v>
      </c>
      <c r="BO2" s="483"/>
      <c r="BP2" s="484"/>
      <c r="BQ2" s="484"/>
      <c r="BR2" s="484"/>
      <c r="BS2" s="478" t="s">
        <v>77</v>
      </c>
      <c r="BT2" s="478" t="s">
        <v>75</v>
      </c>
      <c r="BU2" s="478" t="s">
        <v>76</v>
      </c>
      <c r="BV2" s="478"/>
      <c r="BW2" s="485"/>
    </row>
    <row r="3" spans="1:75" ht="15.95" customHeight="1" thickBot="1">
      <c r="A3" s="30" t="s">
        <v>7</v>
      </c>
      <c r="B3" s="29"/>
      <c r="C3" s="383" t="str">
        <f>+'2-1a'!C3:E3</f>
        <v>　○○トンネル</v>
      </c>
      <c r="D3" s="384"/>
      <c r="E3" s="385"/>
      <c r="F3" s="210" t="s">
        <v>72</v>
      </c>
      <c r="G3" s="249"/>
      <c r="H3" s="280">
        <f>'2-1a'!H3</f>
        <v>0</v>
      </c>
      <c r="I3" s="281"/>
      <c r="J3" s="281"/>
      <c r="K3" s="281"/>
      <c r="L3" s="281"/>
      <c r="M3" s="281"/>
      <c r="N3" s="281"/>
      <c r="O3" s="281"/>
      <c r="P3" s="281"/>
      <c r="Q3" s="281"/>
      <c r="R3" s="281"/>
      <c r="S3" s="281"/>
      <c r="T3" s="281"/>
      <c r="U3" s="281"/>
      <c r="V3" s="281"/>
      <c r="W3" s="281"/>
      <c r="X3" s="282"/>
      <c r="Y3" s="386" t="s">
        <v>39</v>
      </c>
      <c r="Z3" s="387"/>
      <c r="AA3" s="388">
        <f>'2-1a'!S3</f>
        <v>0</v>
      </c>
      <c r="AB3" s="389"/>
      <c r="AC3" s="390"/>
      <c r="AD3" s="257" t="s">
        <v>71</v>
      </c>
      <c r="AE3" s="281"/>
      <c r="AF3" s="282"/>
      <c r="AG3" s="323">
        <f>'2-1a'!W3</f>
        <v>0</v>
      </c>
      <c r="AH3" s="281"/>
      <c r="AI3" s="282"/>
      <c r="AQ3" s="66" t="s">
        <v>23</v>
      </c>
      <c r="AR3" s="191" t="s">
        <v>165</v>
      </c>
      <c r="AS3" s="163" t="s">
        <v>168</v>
      </c>
      <c r="AT3" s="164" t="s">
        <v>16</v>
      </c>
      <c r="AU3" s="164" t="s">
        <v>178</v>
      </c>
      <c r="AV3" s="130" t="s">
        <v>180</v>
      </c>
      <c r="AW3" s="66" t="s">
        <v>78</v>
      </c>
      <c r="AX3" s="130" t="s">
        <v>183</v>
      </c>
      <c r="AZ3" s="473"/>
      <c r="BA3" s="205"/>
      <c r="BB3" s="470" t="s">
        <v>42</v>
      </c>
      <c r="BC3" s="487" t="s">
        <v>43</v>
      </c>
      <c r="BD3" s="212" t="s">
        <v>88</v>
      </c>
      <c r="BE3" s="481" t="s">
        <v>163</v>
      </c>
      <c r="BF3" s="482"/>
      <c r="BG3" s="482"/>
      <c r="BH3" s="482"/>
      <c r="BI3" s="216" t="s">
        <v>88</v>
      </c>
      <c r="BJ3" s="481" t="s">
        <v>103</v>
      </c>
      <c r="BK3" s="482"/>
      <c r="BL3" s="482"/>
      <c r="BM3" s="482"/>
      <c r="BN3" s="216" t="s">
        <v>88</v>
      </c>
      <c r="BO3" s="481" t="s">
        <v>103</v>
      </c>
      <c r="BP3" s="482"/>
      <c r="BQ3" s="482"/>
      <c r="BR3" s="482"/>
      <c r="BS3" s="479"/>
      <c r="BT3" s="479"/>
      <c r="BU3" s="479"/>
      <c r="BV3" s="479"/>
      <c r="BW3" s="486"/>
    </row>
    <row r="4" spans="1:75" ht="15.95" customHeight="1">
      <c r="A4" s="373" t="s">
        <v>107</v>
      </c>
      <c r="B4" s="375" t="s">
        <v>46</v>
      </c>
      <c r="C4" s="377" t="s">
        <v>144</v>
      </c>
      <c r="D4" s="229"/>
      <c r="E4" s="229"/>
      <c r="F4" s="229"/>
      <c r="G4" s="229"/>
      <c r="H4" s="229"/>
      <c r="I4" s="229"/>
      <c r="J4" s="229"/>
      <c r="K4" s="229"/>
      <c r="L4" s="229"/>
      <c r="M4" s="229"/>
      <c r="N4" s="229"/>
      <c r="O4" s="229"/>
      <c r="P4" s="229"/>
      <c r="Q4" s="229"/>
      <c r="R4" s="206" t="s">
        <v>100</v>
      </c>
      <c r="S4" s="229"/>
      <c r="T4" s="229"/>
      <c r="U4" s="229"/>
      <c r="V4" s="229"/>
      <c r="W4" s="229"/>
      <c r="X4" s="229"/>
      <c r="Y4" s="229"/>
      <c r="Z4" s="229"/>
      <c r="AA4" s="229"/>
      <c r="AB4" s="229"/>
      <c r="AC4" s="229"/>
      <c r="AD4" s="229"/>
      <c r="AE4" s="229"/>
      <c r="AF4" s="378"/>
      <c r="AG4" s="379" t="s">
        <v>153</v>
      </c>
      <c r="AH4" s="380"/>
      <c r="AI4" s="381"/>
      <c r="AQ4" s="66" t="s">
        <v>24</v>
      </c>
      <c r="AR4" s="191" t="s">
        <v>166</v>
      </c>
      <c r="AS4" s="163" t="s">
        <v>169</v>
      </c>
      <c r="AT4" s="164" t="s">
        <v>17</v>
      </c>
      <c r="AU4" s="164" t="s">
        <v>179</v>
      </c>
      <c r="AV4" s="130" t="s">
        <v>181</v>
      </c>
      <c r="AW4" s="66" t="s">
        <v>125</v>
      </c>
      <c r="AX4" s="130" t="s">
        <v>184</v>
      </c>
      <c r="AZ4" s="474"/>
      <c r="BA4" s="462"/>
      <c r="BB4" s="471"/>
      <c r="BC4" s="471"/>
      <c r="BD4" s="488"/>
      <c r="BE4" s="166" t="s">
        <v>23</v>
      </c>
      <c r="BF4" s="166" t="s">
        <v>24</v>
      </c>
      <c r="BG4" s="166" t="s">
        <v>26</v>
      </c>
      <c r="BH4" s="166" t="s">
        <v>27</v>
      </c>
      <c r="BI4" s="480"/>
      <c r="BJ4" s="166" t="s">
        <v>23</v>
      </c>
      <c r="BK4" s="166" t="s">
        <v>24</v>
      </c>
      <c r="BL4" s="166" t="s">
        <v>26</v>
      </c>
      <c r="BM4" s="166" t="s">
        <v>27</v>
      </c>
      <c r="BN4" s="480"/>
      <c r="BO4" s="166" t="s">
        <v>23</v>
      </c>
      <c r="BP4" s="166" t="s">
        <v>24</v>
      </c>
      <c r="BQ4" s="166" t="s">
        <v>26</v>
      </c>
      <c r="BR4" s="166" t="s">
        <v>27</v>
      </c>
      <c r="BS4" s="479"/>
      <c r="BT4" s="479"/>
      <c r="BU4" s="479"/>
      <c r="BV4" s="479"/>
      <c r="BW4" s="486"/>
    </row>
    <row r="5" spans="1:75" ht="15.95" customHeight="1">
      <c r="A5" s="374"/>
      <c r="B5" s="376"/>
      <c r="C5" s="382" t="s">
        <v>16</v>
      </c>
      <c r="D5" s="211"/>
      <c r="E5" s="211"/>
      <c r="F5" s="211"/>
      <c r="G5" s="211"/>
      <c r="H5" s="210" t="s">
        <v>17</v>
      </c>
      <c r="I5" s="211"/>
      <c r="J5" s="211"/>
      <c r="K5" s="211"/>
      <c r="L5" s="211"/>
      <c r="M5" s="210" t="s">
        <v>18</v>
      </c>
      <c r="N5" s="210"/>
      <c r="O5" s="211"/>
      <c r="P5" s="211"/>
      <c r="Q5" s="211"/>
      <c r="R5" s="210" t="s">
        <v>16</v>
      </c>
      <c r="S5" s="211"/>
      <c r="T5" s="211"/>
      <c r="U5" s="211"/>
      <c r="V5" s="211"/>
      <c r="W5" s="210" t="s">
        <v>17</v>
      </c>
      <c r="X5" s="211"/>
      <c r="Y5" s="211"/>
      <c r="Z5" s="211"/>
      <c r="AA5" s="211"/>
      <c r="AB5" s="210" t="s">
        <v>18</v>
      </c>
      <c r="AC5" s="210"/>
      <c r="AD5" s="211"/>
      <c r="AE5" s="211"/>
      <c r="AF5" s="391"/>
      <c r="AG5" s="392" t="s">
        <v>77</v>
      </c>
      <c r="AH5" s="261" t="s">
        <v>75</v>
      </c>
      <c r="AI5" s="397" t="s">
        <v>76</v>
      </c>
      <c r="AQ5" s="130" t="s">
        <v>26</v>
      </c>
      <c r="AR5" s="191" t="s">
        <v>202</v>
      </c>
      <c r="AS5" s="192" t="s">
        <v>218</v>
      </c>
      <c r="AT5" s="164" t="s">
        <v>18</v>
      </c>
      <c r="AU5" s="164"/>
      <c r="AV5" s="130" t="s">
        <v>210</v>
      </c>
      <c r="AZ5" s="167" t="str">
        <f>A8</f>
        <v>S2</v>
      </c>
      <c r="BA5" s="168">
        <f>B8</f>
        <v>9</v>
      </c>
      <c r="BB5" s="174"/>
      <c r="BC5" s="174"/>
      <c r="BD5" s="169" t="str">
        <f>IF(BE5&gt;0,"Ⅳ",IF(BF5&gt;0,"Ⅲ",IF(BG5&gt;0,"Ⅱa",IF(BH5&gt;0,"Ⅱb","Ⅰ"))))</f>
        <v>Ⅰ</v>
      </c>
      <c r="BE5" s="176">
        <f>D8</f>
        <v>0</v>
      </c>
      <c r="BF5" s="176">
        <f>E8</f>
        <v>0</v>
      </c>
      <c r="BG5" s="176">
        <f>F8</f>
        <v>0</v>
      </c>
      <c r="BH5" s="176">
        <f>G8</f>
        <v>0</v>
      </c>
      <c r="BI5" s="169" t="str">
        <f>IF(BJ5&gt;0,"Ⅳ",IF(BK5&gt;0,"Ⅲ",IF(BL5&gt;0,"Ⅱa",IF(BM5&gt;0,"Ⅱb","Ⅰ"))))</f>
        <v>Ⅰ</v>
      </c>
      <c r="BJ5" s="176">
        <f>I8</f>
        <v>0</v>
      </c>
      <c r="BK5" s="176">
        <f>J8</f>
        <v>0</v>
      </c>
      <c r="BL5" s="176">
        <f>K8</f>
        <v>0</v>
      </c>
      <c r="BM5" s="176">
        <f>L8</f>
        <v>0</v>
      </c>
      <c r="BN5" s="169" t="str">
        <f>IF(BO5&gt;0,"Ⅳ",IF(BP5&gt;0,"Ⅲ",IF(BQ5&gt;0,"Ⅱa",IF(BR5&gt;0,"Ⅱb","Ⅰ"))))</f>
        <v>Ⅰ</v>
      </c>
      <c r="BO5" s="176">
        <f>N8</f>
        <v>0</v>
      </c>
      <c r="BP5" s="176">
        <f>O8</f>
        <v>0</v>
      </c>
      <c r="BQ5" s="176">
        <f>P8</f>
        <v>0</v>
      </c>
      <c r="BR5" s="176">
        <f>Q8</f>
        <v>0</v>
      </c>
      <c r="BS5" s="175" t="str">
        <f>AG8</f>
        <v>否</v>
      </c>
      <c r="BT5" s="175" t="str">
        <f>AH8</f>
        <v>否</v>
      </c>
      <c r="BU5" s="175" t="str">
        <f>AI8</f>
        <v>否</v>
      </c>
      <c r="BV5" s="175"/>
      <c r="BW5" s="175"/>
    </row>
    <row r="6" spans="1:75" ht="15.95" customHeight="1">
      <c r="A6" s="374"/>
      <c r="B6" s="376"/>
      <c r="C6" s="426" t="s">
        <v>101</v>
      </c>
      <c r="D6" s="400" t="s">
        <v>102</v>
      </c>
      <c r="E6" s="427"/>
      <c r="F6" s="427"/>
      <c r="G6" s="428"/>
      <c r="H6" s="403" t="s">
        <v>88</v>
      </c>
      <c r="I6" s="400" t="s">
        <v>103</v>
      </c>
      <c r="J6" s="427"/>
      <c r="K6" s="427"/>
      <c r="L6" s="428"/>
      <c r="M6" s="403" t="s">
        <v>88</v>
      </c>
      <c r="N6" s="400" t="s">
        <v>103</v>
      </c>
      <c r="O6" s="427"/>
      <c r="P6" s="427"/>
      <c r="Q6" s="428"/>
      <c r="R6" s="403" t="s">
        <v>101</v>
      </c>
      <c r="S6" s="400" t="s">
        <v>104</v>
      </c>
      <c r="T6" s="401"/>
      <c r="U6" s="401"/>
      <c r="V6" s="404"/>
      <c r="W6" s="403" t="s">
        <v>88</v>
      </c>
      <c r="X6" s="400" t="s">
        <v>105</v>
      </c>
      <c r="Y6" s="401"/>
      <c r="Z6" s="401"/>
      <c r="AA6" s="404"/>
      <c r="AB6" s="403" t="s">
        <v>88</v>
      </c>
      <c r="AC6" s="400" t="s">
        <v>106</v>
      </c>
      <c r="AD6" s="401"/>
      <c r="AE6" s="401"/>
      <c r="AF6" s="402"/>
      <c r="AG6" s="393"/>
      <c r="AH6" s="395"/>
      <c r="AI6" s="398"/>
      <c r="AQ6" s="130" t="s">
        <v>27</v>
      </c>
      <c r="AR6" s="191" t="s">
        <v>203</v>
      </c>
      <c r="AS6" s="163" t="s">
        <v>170</v>
      </c>
      <c r="AT6" s="164"/>
      <c r="AU6" s="164"/>
      <c r="AV6" s="130" t="s">
        <v>182</v>
      </c>
      <c r="AZ6" s="489" t="s">
        <v>159</v>
      </c>
      <c r="BA6" s="492" t="s">
        <v>160</v>
      </c>
      <c r="BB6" s="493" t="s">
        <v>65</v>
      </c>
      <c r="BC6" s="494"/>
      <c r="BD6" s="497" t="s">
        <v>97</v>
      </c>
      <c r="BE6" s="498"/>
      <c r="BF6" s="498"/>
      <c r="BG6" s="498"/>
      <c r="BH6" s="498"/>
      <c r="BI6" s="498"/>
      <c r="BJ6" s="498"/>
      <c r="BK6" s="498"/>
      <c r="BL6" s="498"/>
      <c r="BM6" s="498"/>
      <c r="BN6" s="498"/>
      <c r="BO6" s="498"/>
      <c r="BP6" s="498"/>
      <c r="BQ6" s="498"/>
      <c r="BR6" s="499"/>
      <c r="BS6" s="500" t="s">
        <v>98</v>
      </c>
      <c r="BT6" s="506"/>
      <c r="BU6" s="507"/>
      <c r="BV6" s="508"/>
      <c r="BW6" s="509"/>
    </row>
    <row r="7" spans="1:75" ht="15.95" customHeight="1">
      <c r="A7" s="374"/>
      <c r="B7" s="376"/>
      <c r="C7" s="426"/>
      <c r="D7" s="186" t="s">
        <v>23</v>
      </c>
      <c r="E7" s="187" t="s">
        <v>24</v>
      </c>
      <c r="F7" s="187" t="s">
        <v>26</v>
      </c>
      <c r="G7" s="189" t="s">
        <v>27</v>
      </c>
      <c r="H7" s="403"/>
      <c r="I7" s="186" t="s">
        <v>23</v>
      </c>
      <c r="J7" s="187" t="s">
        <v>24</v>
      </c>
      <c r="K7" s="187" t="s">
        <v>26</v>
      </c>
      <c r="L7" s="189" t="s">
        <v>27</v>
      </c>
      <c r="M7" s="403"/>
      <c r="N7" s="186" t="s">
        <v>23</v>
      </c>
      <c r="O7" s="187" t="s">
        <v>24</v>
      </c>
      <c r="P7" s="187" t="s">
        <v>26</v>
      </c>
      <c r="Q7" s="189" t="s">
        <v>27</v>
      </c>
      <c r="R7" s="403"/>
      <c r="S7" s="186" t="s">
        <v>23</v>
      </c>
      <c r="T7" s="187" t="s">
        <v>24</v>
      </c>
      <c r="U7" s="187" t="s">
        <v>26</v>
      </c>
      <c r="V7" s="189" t="s">
        <v>27</v>
      </c>
      <c r="W7" s="403"/>
      <c r="X7" s="186" t="s">
        <v>23</v>
      </c>
      <c r="Y7" s="187" t="s">
        <v>24</v>
      </c>
      <c r="Z7" s="187" t="s">
        <v>26</v>
      </c>
      <c r="AA7" s="189" t="s">
        <v>27</v>
      </c>
      <c r="AB7" s="403"/>
      <c r="AC7" s="186" t="s">
        <v>23</v>
      </c>
      <c r="AD7" s="187" t="s">
        <v>24</v>
      </c>
      <c r="AE7" s="187" t="s">
        <v>26</v>
      </c>
      <c r="AF7" s="188" t="s">
        <v>27</v>
      </c>
      <c r="AG7" s="394"/>
      <c r="AH7" s="396"/>
      <c r="AI7" s="399"/>
      <c r="AQ7" s="130" t="s">
        <v>45</v>
      </c>
      <c r="AR7" s="191" t="s">
        <v>167</v>
      </c>
      <c r="AS7" s="163" t="s">
        <v>171</v>
      </c>
      <c r="AT7" s="164"/>
      <c r="AU7" s="164"/>
      <c r="AZ7" s="490"/>
      <c r="BA7" s="205"/>
      <c r="BB7" s="495"/>
      <c r="BC7" s="496"/>
      <c r="BD7" s="475" t="s">
        <v>16</v>
      </c>
      <c r="BE7" s="476"/>
      <c r="BF7" s="476"/>
      <c r="BG7" s="476"/>
      <c r="BH7" s="477"/>
      <c r="BI7" s="483" t="s">
        <v>17</v>
      </c>
      <c r="BJ7" s="484"/>
      <c r="BK7" s="484"/>
      <c r="BL7" s="484"/>
      <c r="BM7" s="484"/>
      <c r="BN7" s="483" t="s">
        <v>18</v>
      </c>
      <c r="BO7" s="483"/>
      <c r="BP7" s="484"/>
      <c r="BQ7" s="484"/>
      <c r="BR7" s="484"/>
      <c r="BS7" s="501"/>
      <c r="BT7" s="346"/>
      <c r="BU7" s="312"/>
      <c r="BV7" s="314"/>
      <c r="BW7" s="510"/>
    </row>
    <row r="8" spans="1:75" ht="27" customHeight="1" thickBot="1">
      <c r="A8" s="137" t="s">
        <v>130</v>
      </c>
      <c r="B8" s="69">
        <v>9</v>
      </c>
      <c r="C8" s="137" t="str">
        <f>IF(D8&gt;0,"Ⅳ",IF(E8&gt;0,"Ⅲ",IF(F8&gt;0,"Ⅱa",IF(G8&gt;0,"Ⅱb","Ⅰ"))))</f>
        <v>Ⅰ</v>
      </c>
      <c r="D8" s="177">
        <f>SUMIFS($M13:$M25,$J13:$J25,"外力",$AL13:$AL25,"Ⅳ")</f>
        <v>0</v>
      </c>
      <c r="E8" s="178">
        <f>SUMIFS($M13:$M25,$J13:$J25,"外力",$AL13:$AL25,"Ⅲ")</f>
        <v>0</v>
      </c>
      <c r="F8" s="178">
        <f>SUMIFS($M13:$M25,$J13:$J25,"外力",$AL13:$AL25,"Ⅱa")</f>
        <v>0</v>
      </c>
      <c r="G8" s="179">
        <f>SUMIFS($M13:$M25,$J13:$J25,"外力",$AL13:$AL25,"Ⅱb")</f>
        <v>0</v>
      </c>
      <c r="H8" s="70" t="str">
        <f>IF(I8&gt;0,"Ⅳ",IF(J8&gt;0,"Ⅲ",IF(K8&gt;0,"Ⅱa",IF(L8&gt;0,"Ⅱb","Ⅰ"))))</f>
        <v>Ⅰ</v>
      </c>
      <c r="I8" s="194">
        <f>SUMIFS($M13:$M25,$J13:$J25,"材質劣化",$AL13:$AL25,"Ⅳ")</f>
        <v>0</v>
      </c>
      <c r="J8" s="195">
        <f>SUMIFS($M13:$M25,$J13:$J25,"材質劣化",$AL13:$AL25,"Ⅲ")</f>
        <v>0</v>
      </c>
      <c r="K8" s="195">
        <f>SUMIFS($M13:$M25,$J13:$J25,"材質劣化",$AL13:$AL25,"Ⅱa")</f>
        <v>0</v>
      </c>
      <c r="L8" s="196">
        <f>SUMIFS($M13:$M25,$J13:$J25,"材質劣化",$AL13:$AL25,"Ⅱb")</f>
        <v>0</v>
      </c>
      <c r="M8" s="70" t="str">
        <f>IF(N8&gt;0,"Ⅳ",IF(O8&gt;0,"Ⅲ",IF(P8&gt;0,"Ⅱa",IF(Q8&gt;0,"Ⅱb","Ⅰ"))))</f>
        <v>Ⅰ</v>
      </c>
      <c r="N8" s="194">
        <f>SUMIFS($M13:$M25,$J13:$J25,"漏水",$AL13:$AL25,"Ⅳ")</f>
        <v>0</v>
      </c>
      <c r="O8" s="195">
        <f>SUMIFS($M13:$M25,$J13:$J25,"漏水",$AL13:$AL25,"Ⅲ")</f>
        <v>0</v>
      </c>
      <c r="P8" s="195">
        <f>SUMIFS($M13:$M25,$J13:$J25,"漏水",$AL13:$AL25,"Ⅱa")</f>
        <v>0</v>
      </c>
      <c r="Q8" s="196">
        <f>SUMIFS($M13:$M25,$J13:$J25,"漏水",$AL13:$AL25,"Ⅱb")</f>
        <v>0</v>
      </c>
      <c r="R8" s="70" t="str">
        <f>IF(S8&gt;0,"Ⅳ",IF(T8&gt;0,"Ⅲ",IF(U8&gt;0,"Ⅱa",IF(V8&gt;0,"Ⅱb","Ⅰ"))))</f>
        <v>Ⅰ</v>
      </c>
      <c r="S8" s="180">
        <f>COUNTIFS($J13:$J25,"外力",$AL13:$AL25,"Ⅳ")</f>
        <v>0</v>
      </c>
      <c r="T8" s="181">
        <f>COUNTIFS($J13:$J25,"外力",$AL13:$AL25,"Ⅲ")</f>
        <v>0</v>
      </c>
      <c r="U8" s="181">
        <f>COUNTIFS($J13:$J25,"外力",$AL13:$AL25,"Ⅱa")</f>
        <v>0</v>
      </c>
      <c r="V8" s="182">
        <f>COUNTIFS($J13:$J25,"外力",$AL13:$AL25,"Ⅱb")</f>
        <v>0</v>
      </c>
      <c r="W8" s="70" t="str">
        <f>IF(X8&gt;0,"Ⅳ",IF(Y8&gt;0,"Ⅲ",IF(Z8&gt;0,"Ⅱa",IF(AA8&gt;0,"Ⅱb","Ⅰ"))))</f>
        <v>Ⅰ</v>
      </c>
      <c r="X8" s="180">
        <f>COUNTIFS($J13:$J25,"材質劣化",$AL13:$AL25,"Ⅳ")</f>
        <v>0</v>
      </c>
      <c r="Y8" s="181">
        <f>COUNTIFS($J13:$J25,"材質劣化",$AL13:$AL25,"Ⅲ")</f>
        <v>0</v>
      </c>
      <c r="Z8" s="181">
        <f>COUNTIFS($J13:$J25,"材質劣化",$AL13:$AL25,"Ⅱa")</f>
        <v>0</v>
      </c>
      <c r="AA8" s="182">
        <f>COUNTIFS($J13:$J25,"材質劣化",$AL13:$AL25,"Ⅱb")</f>
        <v>0</v>
      </c>
      <c r="AB8" s="70" t="str">
        <f>IF(AC8&gt;0,"Ⅳ",IF(AD8&gt;0,"Ⅲ",IF(AE8&gt;0,"Ⅱa",IF(AF8&gt;0,"Ⅱb","Ⅰ"))))</f>
        <v>Ⅰ</v>
      </c>
      <c r="AC8" s="180">
        <f>COUNTIFS($J13:$J25,"漏水",$AL13:$AL25,"Ⅳ")</f>
        <v>0</v>
      </c>
      <c r="AD8" s="181">
        <f>COUNTIFS($J13:$J25,"漏水",$AL13:$AL25,"Ⅲ")</f>
        <v>0</v>
      </c>
      <c r="AE8" s="181">
        <f>COUNTIFS($J13:$J25,"漏水",$AL13:$AL25,"Ⅱa")</f>
        <v>0</v>
      </c>
      <c r="AF8" s="182">
        <f>COUNTIFS($J13:$J25,"漏水",$AL13:$AL25,"Ⅱb")</f>
        <v>0</v>
      </c>
      <c r="AG8" s="127" t="str">
        <f>IF(COUNTIFS(S13:S25,"要")&gt;=1,"要","否")</f>
        <v>否</v>
      </c>
      <c r="AH8" s="128" t="str">
        <f t="shared" ref="AH8:AI8" si="0">IF(COUNTIFS(T13:T25,"要")&gt;=1,"要","否")</f>
        <v>否</v>
      </c>
      <c r="AI8" s="129" t="str">
        <f t="shared" si="0"/>
        <v>否</v>
      </c>
      <c r="AR8" s="191" t="s">
        <v>28</v>
      </c>
      <c r="AS8" s="163" t="s">
        <v>172</v>
      </c>
      <c r="AT8" s="164"/>
      <c r="AU8" s="164"/>
      <c r="AZ8" s="490"/>
      <c r="BA8" s="205"/>
      <c r="BB8" s="470" t="s">
        <v>42</v>
      </c>
      <c r="BC8" s="487" t="s">
        <v>43</v>
      </c>
      <c r="BD8" s="212" t="s">
        <v>88</v>
      </c>
      <c r="BE8" s="202" t="s">
        <v>123</v>
      </c>
      <c r="BF8" s="511"/>
      <c r="BG8" s="511"/>
      <c r="BH8" s="512"/>
      <c r="BI8" s="212" t="s">
        <v>88</v>
      </c>
      <c r="BJ8" s="481" t="s">
        <v>105</v>
      </c>
      <c r="BK8" s="481"/>
      <c r="BL8" s="481"/>
      <c r="BM8" s="481"/>
      <c r="BN8" s="212" t="s">
        <v>88</v>
      </c>
      <c r="BO8" s="481" t="s">
        <v>105</v>
      </c>
      <c r="BP8" s="481"/>
      <c r="BQ8" s="481"/>
      <c r="BR8" s="481"/>
      <c r="BS8" s="501"/>
      <c r="BT8" s="346"/>
      <c r="BU8" s="309"/>
      <c r="BV8" s="310"/>
      <c r="BW8" s="513"/>
    </row>
    <row r="9" spans="1:75" ht="13.5" customHeight="1">
      <c r="A9" s="405" t="s">
        <v>62</v>
      </c>
      <c r="B9" s="328"/>
      <c r="C9" s="328"/>
      <c r="D9" s="328"/>
      <c r="E9" s="328"/>
      <c r="F9" s="328"/>
      <c r="G9" s="406" t="s">
        <v>108</v>
      </c>
      <c r="H9" s="407"/>
      <c r="I9" s="407"/>
      <c r="J9" s="407"/>
      <c r="K9" s="407"/>
      <c r="L9" s="407"/>
      <c r="M9" s="407"/>
      <c r="N9" s="407"/>
      <c r="O9" s="407"/>
      <c r="P9" s="407"/>
      <c r="Q9" s="407"/>
      <c r="R9" s="407"/>
      <c r="S9" s="407"/>
      <c r="T9" s="407"/>
      <c r="U9" s="408"/>
      <c r="V9" s="406" t="s">
        <v>148</v>
      </c>
      <c r="W9" s="409"/>
      <c r="X9" s="409"/>
      <c r="Y9" s="409"/>
      <c r="Z9" s="409"/>
      <c r="AA9" s="409"/>
      <c r="AB9" s="409"/>
      <c r="AC9" s="409"/>
      <c r="AD9" s="409"/>
      <c r="AE9" s="409"/>
      <c r="AF9" s="409"/>
      <c r="AG9" s="409"/>
      <c r="AH9" s="410" t="s">
        <v>149</v>
      </c>
      <c r="AI9" s="411"/>
      <c r="AS9" s="163" t="s">
        <v>173</v>
      </c>
      <c r="AT9" s="164"/>
      <c r="AU9" s="164"/>
      <c r="AZ9" s="491"/>
      <c r="BA9" s="462"/>
      <c r="BB9" s="471"/>
      <c r="BC9" s="471"/>
      <c r="BD9" s="488"/>
      <c r="BE9" s="166" t="s">
        <v>23</v>
      </c>
      <c r="BF9" s="166" t="s">
        <v>24</v>
      </c>
      <c r="BG9" s="166" t="s">
        <v>26</v>
      </c>
      <c r="BH9" s="166" t="s">
        <v>27</v>
      </c>
      <c r="BI9" s="488"/>
      <c r="BJ9" s="166" t="s">
        <v>23</v>
      </c>
      <c r="BK9" s="166" t="s">
        <v>24</v>
      </c>
      <c r="BL9" s="166" t="s">
        <v>26</v>
      </c>
      <c r="BM9" s="166" t="s">
        <v>27</v>
      </c>
      <c r="BN9" s="488"/>
      <c r="BO9" s="166" t="s">
        <v>23</v>
      </c>
      <c r="BP9" s="166" t="s">
        <v>24</v>
      </c>
      <c r="BQ9" s="166" t="s">
        <v>26</v>
      </c>
      <c r="BR9" s="166" t="s">
        <v>27</v>
      </c>
      <c r="BS9" s="502"/>
      <c r="BT9" s="346"/>
      <c r="BU9" s="309"/>
      <c r="BV9" s="310"/>
      <c r="BW9" s="513"/>
    </row>
    <row r="10" spans="1:75" ht="13.5" customHeight="1">
      <c r="A10" s="38" t="s">
        <v>63</v>
      </c>
      <c r="B10" s="39"/>
      <c r="C10" s="40"/>
      <c r="D10" s="41"/>
      <c r="E10" s="11"/>
      <c r="F10" s="11"/>
      <c r="G10" s="414" t="s">
        <v>145</v>
      </c>
      <c r="H10" s="416" t="s">
        <v>109</v>
      </c>
      <c r="I10" s="417"/>
      <c r="J10" s="418" t="s">
        <v>110</v>
      </c>
      <c r="K10" s="419"/>
      <c r="L10" s="419"/>
      <c r="M10" s="419"/>
      <c r="N10" s="419"/>
      <c r="O10" s="419"/>
      <c r="P10" s="419"/>
      <c r="Q10" s="419"/>
      <c r="R10" s="420" t="s">
        <v>48</v>
      </c>
      <c r="S10" s="423" t="s">
        <v>111</v>
      </c>
      <c r="T10" s="424"/>
      <c r="U10" s="425"/>
      <c r="V10" s="435" t="s">
        <v>31</v>
      </c>
      <c r="W10" s="436"/>
      <c r="X10" s="437"/>
      <c r="Y10" s="438" t="s">
        <v>112</v>
      </c>
      <c r="Z10" s="437"/>
      <c r="AA10" s="356" t="s">
        <v>51</v>
      </c>
      <c r="AB10" s="439"/>
      <c r="AC10" s="439"/>
      <c r="AD10" s="440" t="s">
        <v>150</v>
      </c>
      <c r="AE10" s="441"/>
      <c r="AF10" s="440" t="s">
        <v>151</v>
      </c>
      <c r="AG10" s="442"/>
      <c r="AH10" s="412"/>
      <c r="AI10" s="413"/>
      <c r="AM10" s="354" t="s">
        <v>111</v>
      </c>
      <c r="AN10" s="354"/>
      <c r="AO10" s="354"/>
      <c r="AS10" s="163" t="s">
        <v>174</v>
      </c>
      <c r="AT10" s="164"/>
      <c r="AU10" s="164"/>
      <c r="AZ10" s="170" t="str">
        <f>AZ5</f>
        <v>S2</v>
      </c>
      <c r="BA10" s="171">
        <f>BA5</f>
        <v>9</v>
      </c>
      <c r="BB10" s="173"/>
      <c r="BC10" s="173"/>
      <c r="BD10" s="169" t="str">
        <f>IF(BE10&gt;0,"Ⅳ",IF(BF10&gt;0,"Ⅲ",IF(BG10&gt;0,"Ⅱa",IF(BH10&gt;0,"Ⅱb","Ⅰ"))))</f>
        <v>Ⅰ</v>
      </c>
      <c r="BE10" s="183">
        <f>S8</f>
        <v>0</v>
      </c>
      <c r="BF10" s="183">
        <f>T8</f>
        <v>0</v>
      </c>
      <c r="BG10" s="183">
        <f>U8</f>
        <v>0</v>
      </c>
      <c r="BH10" s="183">
        <f>V8</f>
        <v>0</v>
      </c>
      <c r="BI10" s="169" t="str">
        <f>IF(BJ10&gt;0,"Ⅳ",IF(BK10&gt;0,"Ⅲ",IF(BL10&gt;0,"Ⅱa",IF(BM10&gt;0,"Ⅱb","Ⅰ"))))</f>
        <v>Ⅰ</v>
      </c>
      <c r="BJ10" s="183">
        <f>X8</f>
        <v>0</v>
      </c>
      <c r="BK10" s="183">
        <f>Y8</f>
        <v>0</v>
      </c>
      <c r="BL10" s="183">
        <f>Z8</f>
        <v>0</v>
      </c>
      <c r="BM10" s="183">
        <f>AA8</f>
        <v>0</v>
      </c>
      <c r="BN10" s="169" t="str">
        <f>IF(BO10&gt;0,"Ⅳ",IF(BP10&gt;0,"Ⅲ",IF(BQ10&gt;0,"Ⅱa",IF(BR10&gt;0,"Ⅱb","Ⅰ"))))</f>
        <v>Ⅰ</v>
      </c>
      <c r="BO10" s="183">
        <f>AC8</f>
        <v>0</v>
      </c>
      <c r="BP10" s="183">
        <f>AD8</f>
        <v>0</v>
      </c>
      <c r="BQ10" s="183">
        <f>AE8</f>
        <v>0</v>
      </c>
      <c r="BR10" s="183">
        <f>AF8</f>
        <v>0</v>
      </c>
      <c r="BS10" s="169" t="str">
        <f>IF(BE10+BJ10+BO10&gt;0,"Ⅳ",IF(BF10+BK10+BP10&gt;0,"Ⅲ",IF(BG10+BL10+BQ10&gt;0,"Ⅱ",IF(BH10+BM10+BR10&gt;0,"Ⅱ","Ⅰ"))))</f>
        <v>Ⅰ</v>
      </c>
      <c r="BT10" s="172"/>
      <c r="BU10" s="503"/>
      <c r="BV10" s="504"/>
      <c r="BW10" s="505"/>
    </row>
    <row r="11" spans="1:75" ht="30" customHeight="1">
      <c r="A11" s="14"/>
      <c r="B11" s="13"/>
      <c r="C11" s="13"/>
      <c r="D11" s="13"/>
      <c r="E11" s="10"/>
      <c r="F11" s="10"/>
      <c r="G11" s="414"/>
      <c r="H11" s="429" t="s">
        <v>66</v>
      </c>
      <c r="I11" s="431" t="s">
        <v>67</v>
      </c>
      <c r="J11" s="433" t="s">
        <v>68</v>
      </c>
      <c r="K11" s="434" t="s">
        <v>69</v>
      </c>
      <c r="L11" s="434" t="s">
        <v>49</v>
      </c>
      <c r="M11" s="443" t="s">
        <v>146</v>
      </c>
      <c r="N11" s="132"/>
      <c r="O11" s="443" t="s">
        <v>147</v>
      </c>
      <c r="P11" s="132"/>
      <c r="Q11" s="431" t="s">
        <v>50</v>
      </c>
      <c r="R11" s="421"/>
      <c r="S11" s="445" t="s">
        <v>113</v>
      </c>
      <c r="T11" s="261" t="s">
        <v>114</v>
      </c>
      <c r="U11" s="447" t="s">
        <v>76</v>
      </c>
      <c r="V11" s="449" t="s">
        <v>79</v>
      </c>
      <c r="W11" s="451" t="s">
        <v>80</v>
      </c>
      <c r="X11" s="452" t="s">
        <v>115</v>
      </c>
      <c r="Y11" s="429" t="s">
        <v>79</v>
      </c>
      <c r="Z11" s="431" t="s">
        <v>80</v>
      </c>
      <c r="AA11" s="429" t="s">
        <v>79</v>
      </c>
      <c r="AB11" s="451" t="s">
        <v>80</v>
      </c>
      <c r="AC11" s="456" t="s">
        <v>152</v>
      </c>
      <c r="AD11" s="429" t="s">
        <v>79</v>
      </c>
      <c r="AE11" s="431" t="s">
        <v>126</v>
      </c>
      <c r="AF11" s="429" t="s">
        <v>79</v>
      </c>
      <c r="AG11" s="443" t="s">
        <v>116</v>
      </c>
      <c r="AH11" s="412"/>
      <c r="AI11" s="413"/>
      <c r="AL11" s="356" t="s">
        <v>116</v>
      </c>
      <c r="AM11" s="354" t="s">
        <v>113</v>
      </c>
      <c r="AN11" s="355" t="s">
        <v>114</v>
      </c>
      <c r="AO11" s="354" t="s">
        <v>76</v>
      </c>
      <c r="AP11" s="354" t="s">
        <v>212</v>
      </c>
      <c r="AQ11" s="354" t="s">
        <v>213</v>
      </c>
      <c r="AS11" s="163" t="s">
        <v>204</v>
      </c>
      <c r="AT11" s="164"/>
      <c r="AU11" s="164"/>
    </row>
    <row r="12" spans="1:75" ht="30" customHeight="1">
      <c r="A12" s="14"/>
      <c r="B12" s="13"/>
      <c r="C12" s="13"/>
      <c r="D12" s="13"/>
      <c r="E12" s="10"/>
      <c r="F12" s="10"/>
      <c r="G12" s="415"/>
      <c r="H12" s="430"/>
      <c r="I12" s="432"/>
      <c r="J12" s="433"/>
      <c r="K12" s="434"/>
      <c r="L12" s="434"/>
      <c r="M12" s="444"/>
      <c r="N12" s="120" t="s">
        <v>117</v>
      </c>
      <c r="O12" s="444"/>
      <c r="P12" s="121" t="s">
        <v>118</v>
      </c>
      <c r="Q12" s="432"/>
      <c r="R12" s="422"/>
      <c r="S12" s="446"/>
      <c r="T12" s="396"/>
      <c r="U12" s="448"/>
      <c r="V12" s="450"/>
      <c r="W12" s="444"/>
      <c r="X12" s="453"/>
      <c r="Y12" s="430"/>
      <c r="Z12" s="432"/>
      <c r="AA12" s="430"/>
      <c r="AB12" s="444"/>
      <c r="AC12" s="457"/>
      <c r="AD12" s="430"/>
      <c r="AE12" s="432"/>
      <c r="AF12" s="430"/>
      <c r="AG12" s="458"/>
      <c r="AH12" s="412"/>
      <c r="AI12" s="413"/>
      <c r="AL12" s="356"/>
      <c r="AM12" s="354"/>
      <c r="AN12" s="355"/>
      <c r="AO12" s="354"/>
      <c r="AP12" s="354"/>
      <c r="AQ12" s="354"/>
      <c r="AS12" s="192" t="s">
        <v>205</v>
      </c>
      <c r="AT12" s="165"/>
      <c r="AU12" s="165"/>
    </row>
    <row r="13" spans="1:75" s="37" customFormat="1" ht="41.1" customHeight="1">
      <c r="A13" s="14"/>
      <c r="B13" s="15"/>
      <c r="C13" s="16"/>
      <c r="D13" s="16"/>
      <c r="E13" s="10"/>
      <c r="F13" s="10"/>
      <c r="G13" s="61"/>
      <c r="H13" s="113"/>
      <c r="I13" s="114"/>
      <c r="J13" s="113"/>
      <c r="K13" s="116"/>
      <c r="L13" s="116"/>
      <c r="M13" s="197"/>
      <c r="N13" s="117"/>
      <c r="O13" s="117"/>
      <c r="P13" s="118"/>
      <c r="Q13" s="119"/>
      <c r="R13" s="36"/>
      <c r="S13" s="115"/>
      <c r="T13" s="118"/>
      <c r="U13" s="122"/>
      <c r="V13" s="123" t="str">
        <f>AM13</f>
        <v/>
      </c>
      <c r="W13" s="134" t="str">
        <f>AM13</f>
        <v/>
      </c>
      <c r="X13" s="124"/>
      <c r="Y13" s="125" t="str">
        <f>AN13</f>
        <v/>
      </c>
      <c r="Z13" s="135" t="str">
        <f>AN13</f>
        <v/>
      </c>
      <c r="AA13" s="131" t="str">
        <f>AO13</f>
        <v/>
      </c>
      <c r="AB13" s="133" t="str">
        <f>AO13</f>
        <v/>
      </c>
      <c r="AC13" s="124"/>
      <c r="AD13" s="126" t="str">
        <f t="shared" ref="AD13" si="1">AP13</f>
        <v/>
      </c>
      <c r="AE13" s="136"/>
      <c r="AF13" s="125" t="str">
        <f t="shared" ref="AF13" si="2">AQ13</f>
        <v/>
      </c>
      <c r="AG13" s="124"/>
      <c r="AH13" s="454"/>
      <c r="AI13" s="413"/>
      <c r="AL13" s="185">
        <f>IF(OR(X13="",X13="－"),IF(OR(AC13="",AC13="－"),O13,AC13),X13)</f>
        <v>0</v>
      </c>
      <c r="AM13" s="185" t="str">
        <f t="shared" ref="AM13:AO25" si="3">IF(S13="否","－","")</f>
        <v/>
      </c>
      <c r="AN13" s="185" t="str">
        <f t="shared" si="3"/>
        <v/>
      </c>
      <c r="AO13" s="185" t="str">
        <f t="shared" si="3"/>
        <v/>
      </c>
      <c r="AP13" s="185" t="str">
        <f t="shared" ref="AP13" si="4">IF(OR(O13=$AQ$5,O13=$AQ$6,O13=$AQ$7),"－","")</f>
        <v/>
      </c>
      <c r="AQ13" s="185" t="str">
        <f>IF(OR(O13=$AQ$5,O13=$AQ$6,O13=$AQ$7),"－","")</f>
        <v/>
      </c>
      <c r="AS13" s="193" t="s">
        <v>206</v>
      </c>
    </row>
    <row r="14" spans="1:75" s="37" customFormat="1" ht="41.1" customHeight="1">
      <c r="A14" s="12"/>
      <c r="B14" s="15"/>
      <c r="C14" s="16"/>
      <c r="D14" s="16"/>
      <c r="E14" s="10"/>
      <c r="F14" s="10"/>
      <c r="G14" s="61"/>
      <c r="H14" s="113"/>
      <c r="I14" s="114"/>
      <c r="J14" s="113"/>
      <c r="K14" s="116"/>
      <c r="L14" s="116"/>
      <c r="M14" s="197"/>
      <c r="N14" s="117"/>
      <c r="O14" s="117"/>
      <c r="P14" s="118"/>
      <c r="Q14" s="119"/>
      <c r="R14" s="36"/>
      <c r="S14" s="115"/>
      <c r="T14" s="118"/>
      <c r="U14" s="122"/>
      <c r="V14" s="123" t="str">
        <f t="shared" ref="V14:V25" si="5">AM14</f>
        <v/>
      </c>
      <c r="W14" s="134" t="str">
        <f t="shared" ref="W14:W25" si="6">AM14</f>
        <v/>
      </c>
      <c r="X14" s="124"/>
      <c r="Y14" s="125" t="str">
        <f t="shared" ref="Y14:Y25" si="7">AN14</f>
        <v/>
      </c>
      <c r="Z14" s="135" t="str">
        <f t="shared" ref="Z14:AA25" si="8">AN14</f>
        <v/>
      </c>
      <c r="AA14" s="131" t="str">
        <f t="shared" si="8"/>
        <v/>
      </c>
      <c r="AB14" s="133" t="str">
        <f t="shared" ref="AB14:AB25" si="9">AO14</f>
        <v/>
      </c>
      <c r="AC14" s="124"/>
      <c r="AD14" s="126" t="str">
        <f t="shared" ref="AD14:AD25" si="10">AP14</f>
        <v/>
      </c>
      <c r="AE14" s="136"/>
      <c r="AF14" s="125" t="str">
        <f t="shared" ref="AF14:AF25" si="11">AQ14</f>
        <v/>
      </c>
      <c r="AG14" s="124"/>
      <c r="AH14" s="454"/>
      <c r="AI14" s="413"/>
      <c r="AL14" s="185">
        <f t="shared" ref="AL14:AL25" si="12">IF(OR(X14="",X14="－"),IF(OR(AC14="",AC14="－"),O14,AC14),X14)</f>
        <v>0</v>
      </c>
      <c r="AM14" s="185" t="str">
        <f t="shared" si="3"/>
        <v/>
      </c>
      <c r="AN14" s="185" t="str">
        <f t="shared" si="3"/>
        <v/>
      </c>
      <c r="AO14" s="185" t="str">
        <f t="shared" si="3"/>
        <v/>
      </c>
      <c r="AP14" s="185" t="str">
        <f>IF(OR(O14=$AQ$5,O14=$AQ$6,O14=$AQ$7),"－","")</f>
        <v/>
      </c>
      <c r="AQ14" s="185" t="str">
        <f t="shared" ref="AQ14:AQ25" si="13">IF(OR(O14=$AQ$5,O14=$AQ$6,O14=$AQ$7),"－","")</f>
        <v/>
      </c>
      <c r="AS14" s="193" t="s">
        <v>207</v>
      </c>
    </row>
    <row r="15" spans="1:75" s="37" customFormat="1" ht="41.1" customHeight="1">
      <c r="A15" s="12"/>
      <c r="B15" s="15"/>
      <c r="C15" s="16"/>
      <c r="D15" s="16"/>
      <c r="E15" s="10"/>
      <c r="F15" s="10"/>
      <c r="G15" s="61"/>
      <c r="H15" s="113"/>
      <c r="I15" s="114"/>
      <c r="J15" s="113"/>
      <c r="K15" s="116"/>
      <c r="L15" s="116"/>
      <c r="M15" s="197"/>
      <c r="N15" s="117"/>
      <c r="O15" s="117"/>
      <c r="P15" s="118"/>
      <c r="Q15" s="119"/>
      <c r="R15" s="36"/>
      <c r="S15" s="115"/>
      <c r="T15" s="118"/>
      <c r="U15" s="122"/>
      <c r="V15" s="123" t="str">
        <f t="shared" si="5"/>
        <v/>
      </c>
      <c r="W15" s="134" t="str">
        <f t="shared" si="6"/>
        <v/>
      </c>
      <c r="X15" s="124"/>
      <c r="Y15" s="125" t="str">
        <f t="shared" si="7"/>
        <v/>
      </c>
      <c r="Z15" s="135" t="str">
        <f t="shared" si="8"/>
        <v/>
      </c>
      <c r="AA15" s="131" t="str">
        <f t="shared" si="8"/>
        <v/>
      </c>
      <c r="AB15" s="133" t="str">
        <f t="shared" si="9"/>
        <v/>
      </c>
      <c r="AC15" s="124"/>
      <c r="AD15" s="126" t="str">
        <f t="shared" si="10"/>
        <v/>
      </c>
      <c r="AE15" s="136"/>
      <c r="AF15" s="125" t="str">
        <f t="shared" si="11"/>
        <v/>
      </c>
      <c r="AG15" s="124"/>
      <c r="AH15" s="454"/>
      <c r="AI15" s="413"/>
      <c r="AL15" s="185">
        <f t="shared" si="12"/>
        <v>0</v>
      </c>
      <c r="AM15" s="185" t="str">
        <f t="shared" si="3"/>
        <v/>
      </c>
      <c r="AN15" s="185" t="str">
        <f t="shared" si="3"/>
        <v/>
      </c>
      <c r="AO15" s="185" t="str">
        <f t="shared" si="3"/>
        <v/>
      </c>
      <c r="AP15" s="185" t="str">
        <f t="shared" ref="AP15:AP25" si="14">IF(OR(O15=$AQ$5,O15=$AQ$6,O15=$AQ$7),"－","")</f>
        <v/>
      </c>
      <c r="AQ15" s="185" t="str">
        <f t="shared" si="13"/>
        <v/>
      </c>
      <c r="AS15" s="162" t="s">
        <v>28</v>
      </c>
    </row>
    <row r="16" spans="1:75" s="37" customFormat="1" ht="41.1" customHeight="1">
      <c r="A16" s="12"/>
      <c r="B16" s="17"/>
      <c r="C16" s="16"/>
      <c r="D16" s="16"/>
      <c r="E16" s="10"/>
      <c r="F16" s="10"/>
      <c r="G16" s="61"/>
      <c r="H16" s="113"/>
      <c r="I16" s="114"/>
      <c r="J16" s="113"/>
      <c r="K16" s="116"/>
      <c r="L16" s="116"/>
      <c r="M16" s="197"/>
      <c r="N16" s="117"/>
      <c r="O16" s="117"/>
      <c r="P16" s="118"/>
      <c r="Q16" s="119"/>
      <c r="R16" s="36"/>
      <c r="S16" s="115"/>
      <c r="T16" s="118"/>
      <c r="U16" s="122"/>
      <c r="V16" s="123" t="str">
        <f t="shared" si="5"/>
        <v/>
      </c>
      <c r="W16" s="134" t="str">
        <f t="shared" si="6"/>
        <v/>
      </c>
      <c r="X16" s="124"/>
      <c r="Y16" s="125" t="str">
        <f t="shared" si="7"/>
        <v/>
      </c>
      <c r="Z16" s="135" t="str">
        <f t="shared" si="8"/>
        <v/>
      </c>
      <c r="AA16" s="131" t="str">
        <f t="shared" si="8"/>
        <v/>
      </c>
      <c r="AB16" s="133" t="str">
        <f t="shared" si="9"/>
        <v/>
      </c>
      <c r="AC16" s="124"/>
      <c r="AD16" s="126" t="str">
        <f t="shared" si="10"/>
        <v/>
      </c>
      <c r="AE16" s="136"/>
      <c r="AF16" s="125" t="str">
        <f t="shared" si="11"/>
        <v/>
      </c>
      <c r="AG16" s="124"/>
      <c r="AH16" s="454"/>
      <c r="AI16" s="413"/>
      <c r="AL16" s="185">
        <f t="shared" si="12"/>
        <v>0</v>
      </c>
      <c r="AM16" s="185" t="str">
        <f t="shared" si="3"/>
        <v/>
      </c>
      <c r="AN16" s="185" t="str">
        <f t="shared" si="3"/>
        <v/>
      </c>
      <c r="AO16" s="185" t="str">
        <f t="shared" si="3"/>
        <v/>
      </c>
      <c r="AP16" s="185" t="str">
        <f t="shared" si="14"/>
        <v/>
      </c>
      <c r="AQ16" s="185" t="str">
        <f t="shared" si="13"/>
        <v/>
      </c>
    </row>
    <row r="17" spans="1:43" s="37" customFormat="1" ht="41.1" customHeight="1">
      <c r="A17" s="12"/>
      <c r="B17" s="17"/>
      <c r="C17" s="16"/>
      <c r="D17" s="16"/>
      <c r="E17" s="10"/>
      <c r="F17" s="10"/>
      <c r="G17" s="61"/>
      <c r="H17" s="113"/>
      <c r="I17" s="114"/>
      <c r="J17" s="113"/>
      <c r="K17" s="116"/>
      <c r="L17" s="116"/>
      <c r="M17" s="197"/>
      <c r="N17" s="117"/>
      <c r="O17" s="117"/>
      <c r="P17" s="118"/>
      <c r="Q17" s="119"/>
      <c r="R17" s="36"/>
      <c r="S17" s="115"/>
      <c r="T17" s="118"/>
      <c r="U17" s="122"/>
      <c r="V17" s="123" t="str">
        <f t="shared" si="5"/>
        <v/>
      </c>
      <c r="W17" s="134" t="str">
        <f t="shared" si="6"/>
        <v/>
      </c>
      <c r="X17" s="124"/>
      <c r="Y17" s="125" t="str">
        <f t="shared" si="7"/>
        <v/>
      </c>
      <c r="Z17" s="135" t="str">
        <f t="shared" si="8"/>
        <v/>
      </c>
      <c r="AA17" s="131" t="str">
        <f t="shared" si="8"/>
        <v/>
      </c>
      <c r="AB17" s="133" t="str">
        <f t="shared" si="9"/>
        <v/>
      </c>
      <c r="AC17" s="124"/>
      <c r="AD17" s="126" t="str">
        <f t="shared" si="10"/>
        <v/>
      </c>
      <c r="AE17" s="136"/>
      <c r="AF17" s="125" t="str">
        <f t="shared" si="11"/>
        <v/>
      </c>
      <c r="AG17" s="124"/>
      <c r="AH17" s="454"/>
      <c r="AI17" s="455"/>
      <c r="AL17" s="185">
        <f t="shared" si="12"/>
        <v>0</v>
      </c>
      <c r="AM17" s="185" t="str">
        <f t="shared" si="3"/>
        <v/>
      </c>
      <c r="AN17" s="185" t="str">
        <f t="shared" si="3"/>
        <v/>
      </c>
      <c r="AO17" s="185" t="str">
        <f t="shared" si="3"/>
        <v/>
      </c>
      <c r="AP17" s="185" t="str">
        <f t="shared" si="14"/>
        <v/>
      </c>
      <c r="AQ17" s="185" t="str">
        <f t="shared" si="13"/>
        <v/>
      </c>
    </row>
    <row r="18" spans="1:43" s="37" customFormat="1" ht="41.1" customHeight="1">
      <c r="A18" s="12"/>
      <c r="B18" s="17"/>
      <c r="C18" s="16"/>
      <c r="D18" s="16"/>
      <c r="E18" s="10"/>
      <c r="F18" s="10"/>
      <c r="G18" s="61"/>
      <c r="H18" s="113"/>
      <c r="I18" s="114"/>
      <c r="J18" s="113"/>
      <c r="K18" s="116"/>
      <c r="L18" s="116"/>
      <c r="M18" s="197"/>
      <c r="N18" s="117"/>
      <c r="O18" s="117"/>
      <c r="P18" s="118"/>
      <c r="Q18" s="119"/>
      <c r="R18" s="36"/>
      <c r="S18" s="115"/>
      <c r="T18" s="118"/>
      <c r="U18" s="122"/>
      <c r="V18" s="123" t="str">
        <f t="shared" si="5"/>
        <v/>
      </c>
      <c r="W18" s="134" t="str">
        <f t="shared" si="6"/>
        <v/>
      </c>
      <c r="X18" s="124"/>
      <c r="Y18" s="125" t="str">
        <f t="shared" si="7"/>
        <v/>
      </c>
      <c r="Z18" s="135" t="str">
        <f t="shared" si="8"/>
        <v/>
      </c>
      <c r="AA18" s="131" t="str">
        <f t="shared" si="8"/>
        <v/>
      </c>
      <c r="AB18" s="133" t="str">
        <f t="shared" si="9"/>
        <v/>
      </c>
      <c r="AC18" s="124"/>
      <c r="AD18" s="126" t="str">
        <f t="shared" si="10"/>
        <v/>
      </c>
      <c r="AE18" s="136"/>
      <c r="AF18" s="125" t="str">
        <f t="shared" si="11"/>
        <v/>
      </c>
      <c r="AG18" s="124"/>
      <c r="AH18" s="454"/>
      <c r="AI18" s="455"/>
      <c r="AL18" s="185">
        <f t="shared" si="12"/>
        <v>0</v>
      </c>
      <c r="AM18" s="185" t="str">
        <f t="shared" si="3"/>
        <v/>
      </c>
      <c r="AN18" s="185" t="str">
        <f t="shared" si="3"/>
        <v/>
      </c>
      <c r="AO18" s="185" t="str">
        <f t="shared" si="3"/>
        <v/>
      </c>
      <c r="AP18" s="185" t="str">
        <f t="shared" si="14"/>
        <v/>
      </c>
      <c r="AQ18" s="185" t="str">
        <f t="shared" si="13"/>
        <v/>
      </c>
    </row>
    <row r="19" spans="1:43" s="37" customFormat="1" ht="41.1" customHeight="1">
      <c r="A19" s="12"/>
      <c r="B19" s="17"/>
      <c r="C19" s="16"/>
      <c r="D19" s="16"/>
      <c r="E19" s="10"/>
      <c r="F19" s="10"/>
      <c r="G19" s="61"/>
      <c r="H19" s="113"/>
      <c r="I19" s="114"/>
      <c r="J19" s="113"/>
      <c r="K19" s="116"/>
      <c r="L19" s="116"/>
      <c r="M19" s="197"/>
      <c r="N19" s="117"/>
      <c r="O19" s="117"/>
      <c r="P19" s="118"/>
      <c r="Q19" s="119"/>
      <c r="R19" s="36"/>
      <c r="S19" s="115"/>
      <c r="T19" s="118"/>
      <c r="U19" s="122"/>
      <c r="V19" s="123" t="str">
        <f t="shared" si="5"/>
        <v/>
      </c>
      <c r="W19" s="134" t="str">
        <f t="shared" si="6"/>
        <v/>
      </c>
      <c r="X19" s="124"/>
      <c r="Y19" s="125" t="str">
        <f t="shared" si="7"/>
        <v/>
      </c>
      <c r="Z19" s="135" t="str">
        <f t="shared" si="8"/>
        <v/>
      </c>
      <c r="AA19" s="131" t="str">
        <f t="shared" si="8"/>
        <v/>
      </c>
      <c r="AB19" s="133" t="str">
        <f t="shared" si="9"/>
        <v/>
      </c>
      <c r="AC19" s="124"/>
      <c r="AD19" s="126" t="str">
        <f t="shared" si="10"/>
        <v/>
      </c>
      <c r="AE19" s="136"/>
      <c r="AF19" s="125" t="str">
        <f t="shared" si="11"/>
        <v/>
      </c>
      <c r="AG19" s="124"/>
      <c r="AH19" s="454"/>
      <c r="AI19" s="455"/>
      <c r="AL19" s="185">
        <f t="shared" si="12"/>
        <v>0</v>
      </c>
      <c r="AM19" s="185" t="str">
        <f t="shared" si="3"/>
        <v/>
      </c>
      <c r="AN19" s="185" t="str">
        <f t="shared" si="3"/>
        <v/>
      </c>
      <c r="AO19" s="185" t="str">
        <f t="shared" si="3"/>
        <v/>
      </c>
      <c r="AP19" s="185" t="str">
        <f t="shared" si="14"/>
        <v/>
      </c>
      <c r="AQ19" s="185" t="str">
        <f t="shared" si="13"/>
        <v/>
      </c>
    </row>
    <row r="20" spans="1:43" s="37" customFormat="1" ht="41.1" customHeight="1">
      <c r="A20" s="12"/>
      <c r="B20" s="17"/>
      <c r="C20" s="16"/>
      <c r="D20" s="16"/>
      <c r="E20" s="10"/>
      <c r="F20" s="10"/>
      <c r="G20" s="61"/>
      <c r="H20" s="113"/>
      <c r="I20" s="114"/>
      <c r="J20" s="113"/>
      <c r="K20" s="116"/>
      <c r="L20" s="116"/>
      <c r="M20" s="197"/>
      <c r="N20" s="117"/>
      <c r="O20" s="117"/>
      <c r="P20" s="118"/>
      <c r="Q20" s="119"/>
      <c r="R20" s="36"/>
      <c r="S20" s="115"/>
      <c r="T20" s="118"/>
      <c r="U20" s="122"/>
      <c r="V20" s="123" t="str">
        <f t="shared" si="5"/>
        <v/>
      </c>
      <c r="W20" s="134" t="str">
        <f t="shared" si="6"/>
        <v/>
      </c>
      <c r="X20" s="124"/>
      <c r="Y20" s="125" t="str">
        <f t="shared" si="7"/>
        <v/>
      </c>
      <c r="Z20" s="135" t="str">
        <f t="shared" si="8"/>
        <v/>
      </c>
      <c r="AA20" s="131" t="str">
        <f t="shared" si="8"/>
        <v/>
      </c>
      <c r="AB20" s="133" t="str">
        <f t="shared" si="9"/>
        <v/>
      </c>
      <c r="AC20" s="124"/>
      <c r="AD20" s="126" t="str">
        <f t="shared" si="10"/>
        <v/>
      </c>
      <c r="AE20" s="136"/>
      <c r="AF20" s="125" t="str">
        <f t="shared" si="11"/>
        <v/>
      </c>
      <c r="AG20" s="124"/>
      <c r="AH20" s="454"/>
      <c r="AI20" s="455"/>
      <c r="AK20" s="66"/>
      <c r="AL20" s="185">
        <f t="shared" si="12"/>
        <v>0</v>
      </c>
      <c r="AM20" s="185" t="str">
        <f t="shared" si="3"/>
        <v/>
      </c>
      <c r="AN20" s="185" t="str">
        <f t="shared" si="3"/>
        <v/>
      </c>
      <c r="AO20" s="185" t="str">
        <f t="shared" si="3"/>
        <v/>
      </c>
      <c r="AP20" s="185" t="str">
        <f t="shared" si="14"/>
        <v/>
      </c>
      <c r="AQ20" s="185" t="str">
        <f t="shared" si="13"/>
        <v/>
      </c>
    </row>
    <row r="21" spans="1:43" s="37" customFormat="1" ht="41.1" customHeight="1">
      <c r="A21" s="48" t="s">
        <v>64</v>
      </c>
      <c r="B21" s="45"/>
      <c r="C21" s="46"/>
      <c r="D21" s="46"/>
      <c r="E21" s="11"/>
      <c r="F21" s="11"/>
      <c r="G21" s="61"/>
      <c r="H21" s="113"/>
      <c r="I21" s="114"/>
      <c r="J21" s="113"/>
      <c r="K21" s="116"/>
      <c r="L21" s="116"/>
      <c r="M21" s="197"/>
      <c r="N21" s="117"/>
      <c r="O21" s="117"/>
      <c r="P21" s="118"/>
      <c r="Q21" s="119"/>
      <c r="R21" s="36"/>
      <c r="S21" s="115"/>
      <c r="T21" s="118"/>
      <c r="U21" s="122"/>
      <c r="V21" s="123" t="str">
        <f t="shared" si="5"/>
        <v/>
      </c>
      <c r="W21" s="134" t="str">
        <f t="shared" si="6"/>
        <v/>
      </c>
      <c r="X21" s="124"/>
      <c r="Y21" s="125" t="str">
        <f t="shared" si="7"/>
        <v/>
      </c>
      <c r="Z21" s="135" t="str">
        <f t="shared" si="8"/>
        <v/>
      </c>
      <c r="AA21" s="131" t="str">
        <f t="shared" si="8"/>
        <v/>
      </c>
      <c r="AB21" s="133" t="str">
        <f t="shared" si="9"/>
        <v/>
      </c>
      <c r="AC21" s="124"/>
      <c r="AD21" s="126" t="str">
        <f t="shared" si="10"/>
        <v/>
      </c>
      <c r="AE21" s="136"/>
      <c r="AF21" s="125" t="str">
        <f t="shared" si="11"/>
        <v/>
      </c>
      <c r="AG21" s="124"/>
      <c r="AH21" s="454"/>
      <c r="AI21" s="455"/>
      <c r="AK21" s="66"/>
      <c r="AL21" s="185">
        <f t="shared" si="12"/>
        <v>0</v>
      </c>
      <c r="AM21" s="185" t="str">
        <f t="shared" si="3"/>
        <v/>
      </c>
      <c r="AN21" s="185" t="str">
        <f t="shared" si="3"/>
        <v/>
      </c>
      <c r="AO21" s="185" t="str">
        <f t="shared" si="3"/>
        <v/>
      </c>
      <c r="AP21" s="185" t="str">
        <f t="shared" si="14"/>
        <v/>
      </c>
      <c r="AQ21" s="185" t="str">
        <f t="shared" si="13"/>
        <v/>
      </c>
    </row>
    <row r="22" spans="1:43" s="37" customFormat="1" ht="41.1" customHeight="1">
      <c r="A22" s="47"/>
      <c r="B22" s="17"/>
      <c r="C22" s="16"/>
      <c r="D22" s="16"/>
      <c r="E22" s="10"/>
      <c r="F22" s="10"/>
      <c r="G22" s="61"/>
      <c r="H22" s="113"/>
      <c r="I22" s="114"/>
      <c r="J22" s="113"/>
      <c r="K22" s="116"/>
      <c r="L22" s="116"/>
      <c r="M22" s="197"/>
      <c r="N22" s="117"/>
      <c r="O22" s="117"/>
      <c r="P22" s="118"/>
      <c r="Q22" s="119"/>
      <c r="R22" s="36"/>
      <c r="S22" s="115"/>
      <c r="T22" s="118"/>
      <c r="U22" s="122"/>
      <c r="V22" s="123" t="str">
        <f t="shared" si="5"/>
        <v/>
      </c>
      <c r="W22" s="134" t="str">
        <f t="shared" si="6"/>
        <v/>
      </c>
      <c r="X22" s="124"/>
      <c r="Y22" s="125" t="str">
        <f t="shared" si="7"/>
        <v/>
      </c>
      <c r="Z22" s="135" t="str">
        <f t="shared" si="8"/>
        <v/>
      </c>
      <c r="AA22" s="131" t="str">
        <f t="shared" si="8"/>
        <v/>
      </c>
      <c r="AB22" s="133" t="str">
        <f t="shared" si="9"/>
        <v/>
      </c>
      <c r="AC22" s="124"/>
      <c r="AD22" s="126" t="str">
        <f t="shared" si="10"/>
        <v/>
      </c>
      <c r="AE22" s="136"/>
      <c r="AF22" s="125" t="str">
        <f t="shared" si="11"/>
        <v/>
      </c>
      <c r="AG22" s="124"/>
      <c r="AH22" s="454"/>
      <c r="AI22" s="455"/>
      <c r="AK22" s="66"/>
      <c r="AL22" s="185">
        <f t="shared" si="12"/>
        <v>0</v>
      </c>
      <c r="AM22" s="185" t="str">
        <f t="shared" si="3"/>
        <v/>
      </c>
      <c r="AN22" s="185" t="str">
        <f t="shared" si="3"/>
        <v/>
      </c>
      <c r="AO22" s="185" t="str">
        <f t="shared" si="3"/>
        <v/>
      </c>
      <c r="AP22" s="185" t="str">
        <f t="shared" si="14"/>
        <v/>
      </c>
      <c r="AQ22" s="185" t="str">
        <f t="shared" si="13"/>
        <v/>
      </c>
    </row>
    <row r="23" spans="1:43" s="37" customFormat="1" ht="41.1" customHeight="1">
      <c r="A23" s="12"/>
      <c r="B23" s="17"/>
      <c r="C23" s="16"/>
      <c r="D23" s="16"/>
      <c r="E23" s="10"/>
      <c r="F23" s="10"/>
      <c r="G23" s="61"/>
      <c r="H23" s="113"/>
      <c r="I23" s="114"/>
      <c r="J23" s="113"/>
      <c r="K23" s="116"/>
      <c r="L23" s="116"/>
      <c r="M23" s="197"/>
      <c r="N23" s="117"/>
      <c r="O23" s="117"/>
      <c r="P23" s="118"/>
      <c r="Q23" s="119"/>
      <c r="R23" s="36"/>
      <c r="S23" s="115"/>
      <c r="T23" s="118"/>
      <c r="U23" s="122"/>
      <c r="V23" s="123" t="str">
        <f t="shared" si="5"/>
        <v/>
      </c>
      <c r="W23" s="134" t="str">
        <f t="shared" si="6"/>
        <v/>
      </c>
      <c r="X23" s="124"/>
      <c r="Y23" s="125" t="str">
        <f t="shared" si="7"/>
        <v/>
      </c>
      <c r="Z23" s="135" t="str">
        <f t="shared" si="8"/>
        <v/>
      </c>
      <c r="AA23" s="131" t="str">
        <f t="shared" si="8"/>
        <v/>
      </c>
      <c r="AB23" s="133" t="str">
        <f t="shared" si="9"/>
        <v/>
      </c>
      <c r="AC23" s="124"/>
      <c r="AD23" s="126" t="str">
        <f t="shared" si="10"/>
        <v/>
      </c>
      <c r="AE23" s="136"/>
      <c r="AF23" s="125" t="str">
        <f t="shared" si="11"/>
        <v/>
      </c>
      <c r="AG23" s="124"/>
      <c r="AH23" s="454"/>
      <c r="AI23" s="455"/>
      <c r="AK23" s="66"/>
      <c r="AL23" s="185">
        <f t="shared" si="12"/>
        <v>0</v>
      </c>
      <c r="AM23" s="185" t="str">
        <f t="shared" si="3"/>
        <v/>
      </c>
      <c r="AN23" s="185" t="str">
        <f t="shared" si="3"/>
        <v/>
      </c>
      <c r="AO23" s="185" t="str">
        <f t="shared" si="3"/>
        <v/>
      </c>
      <c r="AP23" s="185" t="str">
        <f t="shared" si="14"/>
        <v/>
      </c>
      <c r="AQ23" s="185" t="str">
        <f t="shared" si="13"/>
        <v/>
      </c>
    </row>
    <row r="24" spans="1:43" s="37" customFormat="1" ht="41.1" customHeight="1">
      <c r="A24" s="12"/>
      <c r="B24" s="17"/>
      <c r="C24" s="16"/>
      <c r="D24" s="16"/>
      <c r="E24" s="10"/>
      <c r="F24" s="10"/>
      <c r="G24" s="61"/>
      <c r="H24" s="113"/>
      <c r="I24" s="114"/>
      <c r="J24" s="113"/>
      <c r="K24" s="116"/>
      <c r="L24" s="116"/>
      <c r="M24" s="197"/>
      <c r="N24" s="117"/>
      <c r="O24" s="117"/>
      <c r="P24" s="118"/>
      <c r="Q24" s="119"/>
      <c r="R24" s="36"/>
      <c r="S24" s="115"/>
      <c r="T24" s="118"/>
      <c r="U24" s="122"/>
      <c r="V24" s="123" t="str">
        <f t="shared" si="5"/>
        <v/>
      </c>
      <c r="W24" s="134" t="str">
        <f t="shared" si="6"/>
        <v/>
      </c>
      <c r="X24" s="124"/>
      <c r="Y24" s="125" t="str">
        <f t="shared" si="7"/>
        <v/>
      </c>
      <c r="Z24" s="135" t="str">
        <f t="shared" si="8"/>
        <v/>
      </c>
      <c r="AA24" s="131" t="str">
        <f t="shared" si="8"/>
        <v/>
      </c>
      <c r="AB24" s="133" t="str">
        <f t="shared" si="9"/>
        <v/>
      </c>
      <c r="AC24" s="124"/>
      <c r="AD24" s="126" t="str">
        <f t="shared" si="10"/>
        <v/>
      </c>
      <c r="AE24" s="136"/>
      <c r="AF24" s="125" t="str">
        <f t="shared" si="11"/>
        <v/>
      </c>
      <c r="AG24" s="124"/>
      <c r="AH24" s="454"/>
      <c r="AI24" s="455"/>
      <c r="AK24" s="66"/>
      <c r="AL24" s="185">
        <f t="shared" si="12"/>
        <v>0</v>
      </c>
      <c r="AM24" s="185" t="str">
        <f t="shared" si="3"/>
        <v/>
      </c>
      <c r="AN24" s="185" t="str">
        <f t="shared" si="3"/>
        <v/>
      </c>
      <c r="AO24" s="185" t="str">
        <f t="shared" si="3"/>
        <v/>
      </c>
      <c r="AP24" s="185" t="str">
        <f t="shared" si="14"/>
        <v/>
      </c>
      <c r="AQ24" s="185" t="str">
        <f t="shared" si="13"/>
        <v/>
      </c>
    </row>
    <row r="25" spans="1:43" s="37" customFormat="1" ht="41.1" customHeight="1">
      <c r="A25" s="42"/>
      <c r="B25" s="43"/>
      <c r="C25" s="44"/>
      <c r="D25" s="44"/>
      <c r="E25" s="18"/>
      <c r="F25" s="18"/>
      <c r="G25" s="61"/>
      <c r="H25" s="113"/>
      <c r="I25" s="114"/>
      <c r="J25" s="113"/>
      <c r="K25" s="116"/>
      <c r="L25" s="116"/>
      <c r="M25" s="197"/>
      <c r="N25" s="117"/>
      <c r="O25" s="117"/>
      <c r="P25" s="118"/>
      <c r="Q25" s="119"/>
      <c r="R25" s="36"/>
      <c r="S25" s="115"/>
      <c r="T25" s="118"/>
      <c r="U25" s="122"/>
      <c r="V25" s="123" t="str">
        <f t="shared" si="5"/>
        <v/>
      </c>
      <c r="W25" s="134" t="str">
        <f t="shared" si="6"/>
        <v/>
      </c>
      <c r="X25" s="124"/>
      <c r="Y25" s="125" t="str">
        <f t="shared" si="7"/>
        <v/>
      </c>
      <c r="Z25" s="135" t="str">
        <f t="shared" si="8"/>
        <v/>
      </c>
      <c r="AA25" s="131" t="str">
        <f t="shared" si="8"/>
        <v/>
      </c>
      <c r="AB25" s="133" t="str">
        <f t="shared" si="9"/>
        <v/>
      </c>
      <c r="AC25" s="124"/>
      <c r="AD25" s="126" t="str">
        <f t="shared" si="10"/>
        <v/>
      </c>
      <c r="AE25" s="136"/>
      <c r="AF25" s="125" t="str">
        <f t="shared" si="11"/>
        <v/>
      </c>
      <c r="AG25" s="124"/>
      <c r="AH25" s="454"/>
      <c r="AI25" s="455"/>
      <c r="AK25" s="66"/>
      <c r="AL25" s="185">
        <f t="shared" si="12"/>
        <v>0</v>
      </c>
      <c r="AM25" s="185" t="str">
        <f t="shared" si="3"/>
        <v/>
      </c>
      <c r="AN25" s="185" t="str">
        <f t="shared" si="3"/>
        <v/>
      </c>
      <c r="AO25" s="185" t="str">
        <f t="shared" si="3"/>
        <v/>
      </c>
      <c r="AP25" s="185" t="str">
        <f t="shared" si="14"/>
        <v/>
      </c>
      <c r="AQ25" s="185" t="str">
        <f t="shared" si="13"/>
        <v/>
      </c>
    </row>
    <row r="26" spans="1:43">
      <c r="A26" s="11"/>
      <c r="B26" s="17"/>
      <c r="C26" s="16"/>
      <c r="D26" s="16"/>
      <c r="E26" s="10"/>
      <c r="F26" s="10"/>
    </row>
    <row r="27" spans="1:43">
      <c r="A27" s="10"/>
      <c r="B27" s="66" t="s">
        <v>140</v>
      </c>
      <c r="C27" s="16"/>
      <c r="D27" s="16"/>
      <c r="E27" s="10"/>
      <c r="F27" s="10"/>
    </row>
    <row r="28" spans="1:43" ht="13.5" customHeight="1">
      <c r="A28" s="10"/>
      <c r="B28" s="460" t="s">
        <v>161</v>
      </c>
      <c r="C28" s="460"/>
      <c r="D28" s="460"/>
      <c r="E28" s="460"/>
      <c r="F28" s="460"/>
      <c r="G28" s="460"/>
      <c r="H28" s="460"/>
      <c r="I28" s="460"/>
      <c r="J28" s="460"/>
      <c r="K28" s="460"/>
      <c r="L28" s="460"/>
      <c r="M28" s="460"/>
      <c r="N28" s="460"/>
      <c r="O28" s="460"/>
      <c r="P28" s="460"/>
      <c r="Q28" s="460"/>
      <c r="R28" s="460"/>
      <c r="S28" s="460"/>
      <c r="T28" s="460"/>
      <c r="U28" s="460"/>
      <c r="V28" s="460"/>
      <c r="W28" s="460"/>
      <c r="X28" s="460"/>
      <c r="Y28" s="460"/>
      <c r="Z28" s="460"/>
      <c r="AA28" s="460"/>
      <c r="AB28" s="460"/>
      <c r="AC28" s="460"/>
      <c r="AD28" s="460"/>
      <c r="AE28" s="460"/>
      <c r="AF28" s="460"/>
      <c r="AG28" s="460"/>
      <c r="AH28" s="460"/>
      <c r="AI28" s="460"/>
    </row>
    <row r="29" spans="1:43" ht="13.5" customHeight="1">
      <c r="A29" s="10"/>
      <c r="B29" s="460"/>
      <c r="C29" s="460"/>
      <c r="D29" s="460"/>
      <c r="E29" s="460"/>
      <c r="F29" s="460"/>
      <c r="G29" s="460"/>
      <c r="H29" s="460"/>
      <c r="I29" s="460"/>
      <c r="J29" s="460"/>
      <c r="K29" s="460"/>
      <c r="L29" s="460"/>
      <c r="M29" s="460"/>
      <c r="N29" s="460"/>
      <c r="O29" s="460"/>
      <c r="P29" s="460"/>
      <c r="Q29" s="460"/>
      <c r="R29" s="460"/>
      <c r="S29" s="460"/>
      <c r="T29" s="460"/>
      <c r="U29" s="460"/>
      <c r="V29" s="460"/>
      <c r="W29" s="460"/>
      <c r="X29" s="460"/>
      <c r="Y29" s="460"/>
      <c r="Z29" s="460"/>
      <c r="AA29" s="460"/>
      <c r="AB29" s="460"/>
      <c r="AC29" s="460"/>
      <c r="AD29" s="460"/>
      <c r="AE29" s="460"/>
      <c r="AF29" s="460"/>
      <c r="AG29" s="460"/>
      <c r="AH29" s="460"/>
      <c r="AI29" s="460"/>
    </row>
    <row r="30" spans="1:43" ht="13.5" customHeight="1">
      <c r="A30" s="10"/>
      <c r="B30" s="459" t="s">
        <v>141</v>
      </c>
      <c r="C30" s="459"/>
      <c r="D30" s="459"/>
      <c r="E30" s="459"/>
      <c r="F30" s="459"/>
      <c r="G30" s="459"/>
      <c r="H30" s="459"/>
      <c r="I30" s="459"/>
      <c r="J30" s="459"/>
      <c r="K30" s="459"/>
      <c r="L30" s="459"/>
      <c r="M30" s="459"/>
      <c r="N30" s="459"/>
      <c r="O30" s="459"/>
      <c r="P30" s="459"/>
      <c r="Q30" s="459"/>
      <c r="R30" s="459"/>
      <c r="S30" s="459"/>
      <c r="T30" s="459"/>
      <c r="U30" s="459"/>
      <c r="V30" s="459"/>
      <c r="W30" s="459"/>
      <c r="X30" s="459"/>
      <c r="Y30" s="459"/>
      <c r="Z30" s="459"/>
      <c r="AA30" s="459"/>
      <c r="AB30" s="459"/>
      <c r="AC30" s="459"/>
      <c r="AD30" s="459"/>
      <c r="AE30" s="459"/>
      <c r="AF30" s="459"/>
      <c r="AG30" s="459"/>
      <c r="AH30" s="459"/>
      <c r="AI30" s="459"/>
    </row>
    <row r="31" spans="1:43" ht="13.5" customHeight="1">
      <c r="A31" s="73"/>
      <c r="B31" s="459"/>
      <c r="C31" s="459"/>
      <c r="D31" s="459"/>
      <c r="E31" s="459"/>
      <c r="F31" s="459"/>
      <c r="G31" s="459"/>
      <c r="H31" s="459"/>
      <c r="I31" s="459"/>
      <c r="J31" s="459"/>
      <c r="K31" s="459"/>
      <c r="L31" s="459"/>
      <c r="M31" s="459"/>
      <c r="N31" s="459"/>
      <c r="O31" s="459"/>
      <c r="P31" s="459"/>
      <c r="Q31" s="459"/>
      <c r="R31" s="459"/>
      <c r="S31" s="459"/>
      <c r="T31" s="459"/>
      <c r="U31" s="459"/>
      <c r="V31" s="459"/>
      <c r="W31" s="459"/>
      <c r="X31" s="459"/>
      <c r="Y31" s="459"/>
      <c r="Z31" s="459"/>
      <c r="AA31" s="459"/>
      <c r="AB31" s="459"/>
      <c r="AC31" s="459"/>
      <c r="AD31" s="459"/>
      <c r="AE31" s="459"/>
      <c r="AF31" s="459"/>
      <c r="AG31" s="459"/>
      <c r="AH31" s="459"/>
      <c r="AI31" s="459"/>
    </row>
    <row r="32" spans="1:43">
      <c r="A32" s="73"/>
      <c r="B32" s="130" t="s">
        <v>157</v>
      </c>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row>
    <row r="33" spans="1:35">
      <c r="A33" s="73"/>
      <c r="B33" s="130" t="s">
        <v>154</v>
      </c>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row>
    <row r="34" spans="1:35">
      <c r="A34" s="73"/>
      <c r="B34" s="460" t="s">
        <v>143</v>
      </c>
      <c r="C34" s="460"/>
      <c r="D34" s="460"/>
      <c r="E34" s="460"/>
      <c r="F34" s="460"/>
      <c r="G34" s="460"/>
      <c r="H34" s="460"/>
      <c r="I34" s="460"/>
      <c r="J34" s="460"/>
      <c r="K34" s="460"/>
      <c r="L34" s="460"/>
      <c r="M34" s="460"/>
      <c r="N34" s="460"/>
      <c r="O34" s="460"/>
      <c r="P34" s="460"/>
      <c r="Q34" s="460"/>
      <c r="R34" s="460"/>
      <c r="S34" s="460"/>
      <c r="T34" s="460"/>
      <c r="U34" s="460"/>
      <c r="V34" s="460"/>
      <c r="W34" s="460"/>
      <c r="X34" s="460"/>
      <c r="Y34" s="460"/>
      <c r="Z34" s="460"/>
      <c r="AA34" s="460"/>
      <c r="AB34" s="460"/>
      <c r="AC34" s="460"/>
      <c r="AD34" s="460"/>
      <c r="AE34" s="460"/>
      <c r="AF34" s="460"/>
      <c r="AG34" s="460"/>
      <c r="AH34" s="460"/>
      <c r="AI34" s="460"/>
    </row>
    <row r="35" spans="1:35" ht="13.5" customHeight="1">
      <c r="A35" s="73"/>
      <c r="B35" s="460"/>
      <c r="C35" s="460"/>
      <c r="D35" s="460"/>
      <c r="E35" s="460"/>
      <c r="F35" s="460"/>
      <c r="G35" s="460"/>
      <c r="H35" s="460"/>
      <c r="I35" s="460"/>
      <c r="J35" s="460"/>
      <c r="K35" s="460"/>
      <c r="L35" s="460"/>
      <c r="M35" s="460"/>
      <c r="N35" s="460"/>
      <c r="O35" s="460"/>
      <c r="P35" s="460"/>
      <c r="Q35" s="460"/>
      <c r="R35" s="460"/>
      <c r="S35" s="460"/>
      <c r="T35" s="460"/>
      <c r="U35" s="460"/>
      <c r="V35" s="460"/>
      <c r="W35" s="460"/>
      <c r="X35" s="460"/>
      <c r="Y35" s="460"/>
      <c r="Z35" s="460"/>
      <c r="AA35" s="460"/>
      <c r="AB35" s="460"/>
      <c r="AC35" s="460"/>
      <c r="AD35" s="460"/>
      <c r="AE35" s="460"/>
      <c r="AF35" s="460"/>
      <c r="AG35" s="460"/>
      <c r="AH35" s="460"/>
      <c r="AI35" s="460"/>
    </row>
    <row r="36" spans="1:35">
      <c r="B36" s="130" t="s">
        <v>155</v>
      </c>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row>
    <row r="37" spans="1:35">
      <c r="B37" s="130" t="s">
        <v>217</v>
      </c>
    </row>
    <row r="38" spans="1:35">
      <c r="B38" s="130" t="s">
        <v>156</v>
      </c>
    </row>
    <row r="39" spans="1:35">
      <c r="B39" s="66" t="s">
        <v>142</v>
      </c>
    </row>
  </sheetData>
  <mergeCells count="146">
    <mergeCell ref="AZ1:AZ4"/>
    <mergeCell ref="BA1:BA4"/>
    <mergeCell ref="BB1:BC2"/>
    <mergeCell ref="BC3:BC4"/>
    <mergeCell ref="BV2:BV4"/>
    <mergeCell ref="BW2:BW4"/>
    <mergeCell ref="C3:E3"/>
    <mergeCell ref="F3:G3"/>
    <mergeCell ref="H3:X3"/>
    <mergeCell ref="Y3:Z3"/>
    <mergeCell ref="AA3:AC3"/>
    <mergeCell ref="BU2:BU4"/>
    <mergeCell ref="BD3:BD4"/>
    <mergeCell ref="C2:E2"/>
    <mergeCell ref="F2:G2"/>
    <mergeCell ref="H2:X2"/>
    <mergeCell ref="Y2:Z2"/>
    <mergeCell ref="AA2:AC2"/>
    <mergeCell ref="AD2:AF2"/>
    <mergeCell ref="AG2:AI2"/>
    <mergeCell ref="A1:D1"/>
    <mergeCell ref="AD1:AF1"/>
    <mergeCell ref="AG1:AI1"/>
    <mergeCell ref="BE3:BH3"/>
    <mergeCell ref="BI3:BI4"/>
    <mergeCell ref="BJ3:BM3"/>
    <mergeCell ref="BN3:BN4"/>
    <mergeCell ref="BO3:BR3"/>
    <mergeCell ref="BD1:BR1"/>
    <mergeCell ref="BS1:BU1"/>
    <mergeCell ref="X6:AA6"/>
    <mergeCell ref="AD3:AF3"/>
    <mergeCell ref="AG3:AI3"/>
    <mergeCell ref="BB3:BB4"/>
    <mergeCell ref="BD2:BH2"/>
    <mergeCell ref="BI2:BM2"/>
    <mergeCell ref="BN2:BR2"/>
    <mergeCell ref="BS2:BS4"/>
    <mergeCell ref="BT2:BT4"/>
    <mergeCell ref="AC6:AF6"/>
    <mergeCell ref="AZ6:AZ9"/>
    <mergeCell ref="BA6:BA9"/>
    <mergeCell ref="BU8:BW9"/>
    <mergeCell ref="BT6:BT9"/>
    <mergeCell ref="BU6:BV7"/>
    <mergeCell ref="BW6:BW7"/>
    <mergeCell ref="BV1:BW1"/>
    <mergeCell ref="BD6:BR6"/>
    <mergeCell ref="C6:C7"/>
    <mergeCell ref="D6:G6"/>
    <mergeCell ref="H6:H7"/>
    <mergeCell ref="I6:L6"/>
    <mergeCell ref="M6:M7"/>
    <mergeCell ref="N6:Q6"/>
    <mergeCell ref="BO8:BR8"/>
    <mergeCell ref="A4:A7"/>
    <mergeCell ref="B4:B7"/>
    <mergeCell ref="C4:Q4"/>
    <mergeCell ref="R4:AF4"/>
    <mergeCell ref="AG4:AI4"/>
    <mergeCell ref="C5:G5"/>
    <mergeCell ref="H5:L5"/>
    <mergeCell ref="M5:Q5"/>
    <mergeCell ref="R5:V5"/>
    <mergeCell ref="W5:AA5"/>
    <mergeCell ref="AB5:AF5"/>
    <mergeCell ref="AG5:AG7"/>
    <mergeCell ref="AH5:AH7"/>
    <mergeCell ref="AI5:AI7"/>
    <mergeCell ref="R6:R7"/>
    <mergeCell ref="S6:V6"/>
    <mergeCell ref="W6:W7"/>
    <mergeCell ref="S11:S12"/>
    <mergeCell ref="T11:T12"/>
    <mergeCell ref="U11:U12"/>
    <mergeCell ref="A9:F9"/>
    <mergeCell ref="G9:U9"/>
    <mergeCell ref="V9:AG9"/>
    <mergeCell ref="AH9:AI12"/>
    <mergeCell ref="G10:G12"/>
    <mergeCell ref="H10:I10"/>
    <mergeCell ref="J10:Q10"/>
    <mergeCell ref="R10:R12"/>
    <mergeCell ref="X11:X12"/>
    <mergeCell ref="BS6:BS9"/>
    <mergeCell ref="BD7:BH7"/>
    <mergeCell ref="BI7:BM7"/>
    <mergeCell ref="BN7:BR7"/>
    <mergeCell ref="BD8:BD9"/>
    <mergeCell ref="BE8:BH8"/>
    <mergeCell ref="BI8:BI9"/>
    <mergeCell ref="AB6:AB7"/>
    <mergeCell ref="AG11:AG12"/>
    <mergeCell ref="AL11:AL12"/>
    <mergeCell ref="AM11:AM12"/>
    <mergeCell ref="AN11:AN12"/>
    <mergeCell ref="AO11:AO12"/>
    <mergeCell ref="AM10:AO10"/>
    <mergeCell ref="BB6:BC7"/>
    <mergeCell ref="BB8:BB9"/>
    <mergeCell ref="BC8:BC9"/>
    <mergeCell ref="BJ8:BM8"/>
    <mergeCell ref="BN8:BN9"/>
    <mergeCell ref="AD11:AD12"/>
    <mergeCell ref="BU10:BW10"/>
    <mergeCell ref="H11:H12"/>
    <mergeCell ref="I11:I12"/>
    <mergeCell ref="J11:J12"/>
    <mergeCell ref="K11:K12"/>
    <mergeCell ref="L11:L12"/>
    <mergeCell ref="M11:M12"/>
    <mergeCell ref="O11:O12"/>
    <mergeCell ref="Q11:Q12"/>
    <mergeCell ref="S10:U10"/>
    <mergeCell ref="V10:X10"/>
    <mergeCell ref="Y10:Z10"/>
    <mergeCell ref="AA10:AC10"/>
    <mergeCell ref="AD10:AE10"/>
    <mergeCell ref="AF10:AG10"/>
    <mergeCell ref="Y11:Y12"/>
    <mergeCell ref="Z11:Z12"/>
    <mergeCell ref="AA11:AA12"/>
    <mergeCell ref="AB11:AB12"/>
    <mergeCell ref="AC11:AC12"/>
    <mergeCell ref="AP11:AP12"/>
    <mergeCell ref="AQ11:AQ12"/>
    <mergeCell ref="V11:V12"/>
    <mergeCell ref="W11:W12"/>
    <mergeCell ref="B28:AI29"/>
    <mergeCell ref="B30:AI31"/>
    <mergeCell ref="B34:AI35"/>
    <mergeCell ref="AH18:AI18"/>
    <mergeCell ref="AH19:AI19"/>
    <mergeCell ref="AH20:AI20"/>
    <mergeCell ref="AH21:AI21"/>
    <mergeCell ref="AH22:AI22"/>
    <mergeCell ref="AH23:AI23"/>
    <mergeCell ref="AH13:AI13"/>
    <mergeCell ref="AH14:AI14"/>
    <mergeCell ref="AH15:AI15"/>
    <mergeCell ref="AH16:AI16"/>
    <mergeCell ref="AH17:AI17"/>
    <mergeCell ref="AE11:AE12"/>
    <mergeCell ref="AF11:AF12"/>
    <mergeCell ref="AH24:AI24"/>
    <mergeCell ref="AH25:AI25"/>
  </mergeCells>
  <phoneticPr fontId="8"/>
  <dataValidations count="8">
    <dataValidation type="list" allowBlank="1" showInputMessage="1" showErrorMessage="1" sqref="AC13:AC25 X13:X25 AG13:AG25">
      <formula1>$AQ$1:$AQ$7</formula1>
    </dataValidation>
    <dataValidation type="list" allowBlank="1" showInputMessage="1" showErrorMessage="1" sqref="AE13:AE25">
      <formula1>$AX$2:$AX$4</formula1>
    </dataValidation>
    <dataValidation type="list" allowBlank="1" showInputMessage="1" showErrorMessage="1" sqref="P13:P25">
      <formula1>$AU$2:$AU$4</formula1>
    </dataValidation>
    <dataValidation type="list" allowBlank="1" showInputMessage="1" showErrorMessage="1" sqref="J13:J25">
      <formula1>$AT$2:$AT$5</formula1>
    </dataValidation>
    <dataValidation type="list" allowBlank="1" showInputMessage="1" showErrorMessage="1" sqref="R13:R25 O13:O25">
      <formula1>$AQ$2:$AQ$7</formula1>
    </dataValidation>
    <dataValidation type="list" allowBlank="1" showInputMessage="1" showErrorMessage="1" sqref="S13:U25">
      <formula1>$AW$2:$AW$7</formula1>
    </dataValidation>
    <dataValidation type="list" allowBlank="1" showInputMessage="1" showErrorMessage="1" sqref="H13:H25">
      <formula1>$AR$2:$AR$8</formula1>
    </dataValidation>
    <dataValidation type="list" allowBlank="1" showInputMessage="1" showErrorMessage="1" sqref="I13:I25">
      <formula1>$AS$2:$AS$15</formula1>
    </dataValidation>
  </dataValidations>
  <printOptions horizontalCentered="1" verticalCentered="1"/>
  <pageMargins left="0.39370078740157483" right="0.39370078740157483" top="0.82677165354330717" bottom="0.47244094488188981" header="0.62992125984251968" footer="0.23622047244094491"/>
  <pageSetup paperSize="9" scale="58" orientation="landscape" r:id="rId1"/>
  <headerFooter alignWithMargins="0">
    <oddFooter>&amp;R&amp;"ＭＳ Ｐ明朝,標準"&amp;10　　
&amp;"ＭＳ Ｐゴシック,標準"&amp;11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2-1a</vt:lpstr>
      <vt:lpstr>2-1b</vt:lpstr>
      <vt:lpstr>2-2S02(見本）  </vt:lpstr>
      <vt:lpstr>2-2S00</vt:lpstr>
      <vt:lpstr>'2-1a'!Print_Area</vt:lpstr>
      <vt:lpstr>'2-1b'!Print_Area</vt:lpstr>
      <vt:lpstr>'2-2S00'!Print_Area</vt:lpstr>
      <vt:lpstr>'2-2S02(見本）  '!Print_Area</vt:lpstr>
      <vt:lpstr>'2-1a'!Print_Titles</vt:lpstr>
      <vt:lpstr>'2-1b'!Print_Titles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AE0257</dc:creator>
  <cp:lastModifiedBy>技術管理課</cp:lastModifiedBy>
  <cp:lastPrinted>2015-08-04T00:42:25Z</cp:lastPrinted>
  <dcterms:created xsi:type="dcterms:W3CDTF">2014-10-04T05:10:28Z</dcterms:created>
  <dcterms:modified xsi:type="dcterms:W3CDTF">2015-08-04T00:42:56Z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name="NXPowerLiteLastOptimized" pid="2">
    <vt:lpwstr>109138</vt:lpwstr>
  </property>
  <property fmtid="{D5CDD505-2E9C-101B-9397-08002B2CF9AE}" name="NXPowerLiteSettings" pid="3">
    <vt:lpwstr>C54006B004C800</vt:lpwstr>
  </property>
  <property fmtid="{D5CDD505-2E9C-101B-9397-08002B2CF9AE}" name="NXPowerLiteVersion" pid="4">
    <vt:lpwstr>S7.1.18</vt:lpwstr>
  </property>
</Properties>
</file>